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ksa\Downloads\"/>
    </mc:Choice>
  </mc:AlternateContent>
  <xr:revisionPtr revIDLastSave="0" documentId="8_{CB34408A-D4BE-49F0-852C-AA2100EE3F3C}" xr6:coauthVersionLast="47" xr6:coauthVersionMax="47" xr10:uidLastSave="{00000000-0000-0000-0000-000000000000}"/>
  <bookViews>
    <workbookView xWindow="57480" yWindow="-120" windowWidth="29040" windowHeight="15720" xr2:uid="{54E2A172-10D2-4084-B0D7-E2EC98059B52}"/>
  </bookViews>
  <sheets>
    <sheet name="Rekapitulace stavby" sheetId="2" r:id="rId1"/>
    <sheet name="SO 1.1 - Gravitační splaš..." sheetId="3" r:id="rId2"/>
    <sheet name="SO 1.2 - Čerpací stanice ..." sheetId="4" r:id="rId3"/>
    <sheet name="SO 1.3 - Výtlak splaškový..." sheetId="5" r:id="rId4"/>
    <sheet name="SO 1.K - Obnova komunikac..." sheetId="6" r:id="rId5"/>
    <sheet name="PS 1.1 - Technologická čá..." sheetId="7" r:id="rId6"/>
    <sheet name="PS 1.2 - Elektro technolo..." sheetId="8" r:id="rId7"/>
    <sheet name="SO 3 - Veřejná část kanal..." sheetId="9" r:id="rId8"/>
    <sheet name="OVN - Ostatní a vedlejší ..." sheetId="10" r:id="rId9"/>
    <sheet name="Pokyny pro vyplnění" sheetId="11" r:id="rId10"/>
  </sheets>
  <definedNames>
    <definedName name="_xlnm._FilterDatabase" localSheetId="8" hidden="1">'OVN - Ostatní a vedlejší ...'!$C$84:$K$202</definedName>
    <definedName name="_xlnm._FilterDatabase" localSheetId="5" hidden="1">'PS 1.1 - Technologická čá...'!$C$79:$K$84</definedName>
    <definedName name="_xlnm._FilterDatabase" localSheetId="6" hidden="1">'PS 1.2 - Elektro technolo...'!$C$82:$K$155</definedName>
    <definedName name="_xlnm._FilterDatabase" localSheetId="1" hidden="1">'SO 1.1 - Gravitační splaš...'!$C$96:$K$603</definedName>
    <definedName name="_xlnm._FilterDatabase" localSheetId="2" hidden="1">'SO 1.2 - Čerpací stanice ...'!$C$93:$K$346</definedName>
    <definedName name="_xlnm._FilterDatabase" localSheetId="3" hidden="1">'SO 1.3 - Výtlak splaškový...'!$C$96:$K$509</definedName>
    <definedName name="_xlnm._FilterDatabase" localSheetId="4" hidden="1">'SO 1.K - Obnova komunikac...'!$C$88:$K$116</definedName>
    <definedName name="_xlnm._FilterDatabase" localSheetId="7" hidden="1">'SO 3 - Veřejná část kanal...'!$C$85:$K$306</definedName>
    <definedName name="_xlnm.Print_Titles" localSheetId="8">'OVN - Ostatní a vedlejší ...'!$84:$84</definedName>
    <definedName name="_xlnm.Print_Titles" localSheetId="5">'PS 1.1 - Technologická čá...'!$79:$79</definedName>
    <definedName name="_xlnm.Print_Titles" localSheetId="6">'PS 1.2 - Elektro technolo...'!$82:$82</definedName>
    <definedName name="_xlnm.Print_Titles" localSheetId="0">'Rekapitulace stavby'!$52:$52</definedName>
    <definedName name="_xlnm.Print_Titles" localSheetId="1">'SO 1.1 - Gravitační splaš...'!$96:$96</definedName>
    <definedName name="_xlnm.Print_Titles" localSheetId="2">'SO 1.2 - Čerpací stanice ...'!$93:$93</definedName>
    <definedName name="_xlnm.Print_Titles" localSheetId="3">'SO 1.3 - Výtlak splaškový...'!$96:$96</definedName>
    <definedName name="_xlnm.Print_Titles" localSheetId="4">'SO 1.K - Obnova komunikac...'!$88:$88</definedName>
    <definedName name="_xlnm.Print_Titles" localSheetId="7">'SO 3 - Veřejná část kanal...'!$85:$85</definedName>
    <definedName name="_xlnm.Print_Area" localSheetId="8">'OVN - Ostatní a vedlejší ...'!$C$4:$J$39,'OVN - Ostatní a vedlejší ...'!$C$45:$J$66,'OVN - Ostatní a vedlejší ...'!$C$72:$J$202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5">'PS 1.1 - Technologická čá...'!$C$4:$J$39,'PS 1.1 - Technologická čá...'!$C$45:$J$61,'PS 1.1 - Technologická čá...'!$C$67:$J$84</definedName>
    <definedName name="_xlnm.Print_Area" localSheetId="6">'PS 1.2 - Elektro technolo...'!$C$4:$J$39,'PS 1.2 - Elektro technolo...'!$C$45:$J$64,'PS 1.2 - Elektro technolo...'!$C$70:$J$155</definedName>
    <definedName name="_xlnm.Print_Area" localSheetId="0">'Rekapitulace stavby'!$D$4:$AO$36,'Rekapitulace stavby'!$C$42:$AQ$64</definedName>
    <definedName name="_xlnm.Print_Area" localSheetId="1">'SO 1.1 - Gravitační splaš...'!$C$4:$J$41,'SO 1.1 - Gravitační splaš...'!$C$47:$J$76,'SO 1.1 - Gravitační splaš...'!$C$82:$J$603</definedName>
    <definedName name="_xlnm.Print_Area" localSheetId="2">'SO 1.2 - Čerpací stanice ...'!$C$4:$J$41,'SO 1.2 - Čerpací stanice ...'!$C$47:$J$73,'SO 1.2 - Čerpací stanice ...'!$C$79:$J$346</definedName>
    <definedName name="_xlnm.Print_Area" localSheetId="3">'SO 1.3 - Výtlak splaškový...'!$C$4:$J$41,'SO 1.3 - Výtlak splaškový...'!$C$47:$J$76,'SO 1.3 - Výtlak splaškový...'!$C$82:$J$509</definedName>
    <definedName name="_xlnm.Print_Area" localSheetId="4">'SO 1.K - Obnova komunikac...'!$C$4:$J$41,'SO 1.K - Obnova komunikac...'!$C$47:$J$68,'SO 1.K - Obnova komunikac...'!$C$74:$J$116</definedName>
    <definedName name="_xlnm.Print_Area" localSheetId="7">'SO 3 - Veřejná část kanal...'!$C$4:$J$39,'SO 3 - Veřejná část kanal...'!$C$45:$J$67,'SO 3 - Veřejná část kanal...'!$C$73:$J$306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0" l="1"/>
  <c r="J12" i="10"/>
  <c r="J17" i="10"/>
  <c r="E18" i="10"/>
  <c r="J18" i="10"/>
  <c r="J23" i="10"/>
  <c r="E24" i="10"/>
  <c r="J55" i="10" s="1"/>
  <c r="J24" i="10"/>
  <c r="J35" i="10"/>
  <c r="J36" i="10"/>
  <c r="J37" i="10"/>
  <c r="E48" i="10"/>
  <c r="E50" i="10"/>
  <c r="F52" i="10"/>
  <c r="J52" i="10"/>
  <c r="F54" i="10"/>
  <c r="J54" i="10"/>
  <c r="F55" i="10"/>
  <c r="E75" i="10"/>
  <c r="E77" i="10"/>
  <c r="F79" i="10"/>
  <c r="J79" i="10"/>
  <c r="F81" i="10"/>
  <c r="J81" i="10"/>
  <c r="F82" i="10"/>
  <c r="J82" i="10"/>
  <c r="J88" i="10"/>
  <c r="BE88" i="10" s="1"/>
  <c r="P88" i="10"/>
  <c r="P87" i="10" s="1"/>
  <c r="R88" i="10"/>
  <c r="T88" i="10"/>
  <c r="BF88" i="10"/>
  <c r="J34" i="10" s="1"/>
  <c r="AW63" i="2" s="1"/>
  <c r="BG88" i="10"/>
  <c r="F35" i="10" s="1"/>
  <c r="BB63" i="2" s="1"/>
  <c r="BH88" i="10"/>
  <c r="F36" i="10" s="1"/>
  <c r="BC63" i="2" s="1"/>
  <c r="BI88" i="10"/>
  <c r="F37" i="10" s="1"/>
  <c r="BD63" i="2" s="1"/>
  <c r="BK88" i="10"/>
  <c r="J91" i="10"/>
  <c r="BE91" i="10" s="1"/>
  <c r="P91" i="10"/>
  <c r="R91" i="10"/>
  <c r="R87" i="10" s="1"/>
  <c r="R86" i="10" s="1"/>
  <c r="R85" i="10" s="1"/>
  <c r="T91" i="10"/>
  <c r="T87" i="10" s="1"/>
  <c r="BF91" i="10"/>
  <c r="BG91" i="10"/>
  <c r="BH91" i="10"/>
  <c r="BI91" i="10"/>
  <c r="BK91" i="10"/>
  <c r="J94" i="10"/>
  <c r="P94" i="10"/>
  <c r="R94" i="10"/>
  <c r="T94" i="10"/>
  <c r="BE94" i="10"/>
  <c r="BF94" i="10"/>
  <c r="F34" i="10" s="1"/>
  <c r="BA63" i="2" s="1"/>
  <c r="BG94" i="10"/>
  <c r="BH94" i="10"/>
  <c r="BI94" i="10"/>
  <c r="BK94" i="10"/>
  <c r="J97" i="10"/>
  <c r="P97" i="10"/>
  <c r="R97" i="10"/>
  <c r="T97" i="10"/>
  <c r="BE97" i="10"/>
  <c r="BF97" i="10"/>
  <c r="BG97" i="10"/>
  <c r="BH97" i="10"/>
  <c r="BI97" i="10"/>
  <c r="BK97" i="10"/>
  <c r="J100" i="10"/>
  <c r="P100" i="10"/>
  <c r="R100" i="10"/>
  <c r="T100" i="10"/>
  <c r="BE100" i="10"/>
  <c r="BF100" i="10"/>
  <c r="BG100" i="10"/>
  <c r="BH100" i="10"/>
  <c r="BI100" i="10"/>
  <c r="BK100" i="10"/>
  <c r="BK87" i="10" s="1"/>
  <c r="J104" i="10"/>
  <c r="P104" i="10"/>
  <c r="R104" i="10"/>
  <c r="T104" i="10"/>
  <c r="BE104" i="10"/>
  <c r="BF104" i="10"/>
  <c r="BG104" i="10"/>
  <c r="BH104" i="10"/>
  <c r="BI104" i="10"/>
  <c r="BK104" i="10"/>
  <c r="J108" i="10"/>
  <c r="BE108" i="10" s="1"/>
  <c r="P108" i="10"/>
  <c r="R108" i="10"/>
  <c r="T108" i="10"/>
  <c r="BF108" i="10"/>
  <c r="BG108" i="10"/>
  <c r="BH108" i="10"/>
  <c r="BI108" i="10"/>
  <c r="BK108" i="10"/>
  <c r="J111" i="10"/>
  <c r="P111" i="10"/>
  <c r="R111" i="10"/>
  <c r="T111" i="10"/>
  <c r="BE111" i="10"/>
  <c r="BF111" i="10"/>
  <c r="BG111" i="10"/>
  <c r="BH111" i="10"/>
  <c r="BI111" i="10"/>
  <c r="BK111" i="10"/>
  <c r="J114" i="10"/>
  <c r="P114" i="10"/>
  <c r="R114" i="10"/>
  <c r="T114" i="10"/>
  <c r="BE114" i="10"/>
  <c r="BF114" i="10"/>
  <c r="BG114" i="10"/>
  <c r="BH114" i="10"/>
  <c r="BI114" i="10"/>
  <c r="BK114" i="10"/>
  <c r="J117" i="10"/>
  <c r="P117" i="10"/>
  <c r="R117" i="10"/>
  <c r="T117" i="10"/>
  <c r="BE117" i="10"/>
  <c r="BF117" i="10"/>
  <c r="BG117" i="10"/>
  <c r="BH117" i="10"/>
  <c r="BI117" i="10"/>
  <c r="BK117" i="10"/>
  <c r="J120" i="10"/>
  <c r="P120" i="10"/>
  <c r="R120" i="10"/>
  <c r="T120" i="10"/>
  <c r="BE120" i="10"/>
  <c r="BF120" i="10"/>
  <c r="BG120" i="10"/>
  <c r="BH120" i="10"/>
  <c r="BI120" i="10"/>
  <c r="BK120" i="10"/>
  <c r="J124" i="10"/>
  <c r="P124" i="10"/>
  <c r="R124" i="10"/>
  <c r="T124" i="10"/>
  <c r="BE124" i="10"/>
  <c r="BF124" i="10"/>
  <c r="BG124" i="10"/>
  <c r="BH124" i="10"/>
  <c r="BI124" i="10"/>
  <c r="BK124" i="10"/>
  <c r="J127" i="10"/>
  <c r="BE127" i="10" s="1"/>
  <c r="P127" i="10"/>
  <c r="R127" i="10"/>
  <c r="T127" i="10"/>
  <c r="BF127" i="10"/>
  <c r="BG127" i="10"/>
  <c r="BH127" i="10"/>
  <c r="BI127" i="10"/>
  <c r="BK127" i="10"/>
  <c r="J131" i="10"/>
  <c r="P131" i="10"/>
  <c r="R131" i="10"/>
  <c r="T131" i="10"/>
  <c r="BE131" i="10"/>
  <c r="BF131" i="10"/>
  <c r="BG131" i="10"/>
  <c r="BH131" i="10"/>
  <c r="BI131" i="10"/>
  <c r="BK131" i="10"/>
  <c r="J134" i="10"/>
  <c r="P134" i="10"/>
  <c r="R134" i="10"/>
  <c r="T134" i="10"/>
  <c r="BE134" i="10"/>
  <c r="BF134" i="10"/>
  <c r="BG134" i="10"/>
  <c r="BH134" i="10"/>
  <c r="BI134" i="10"/>
  <c r="BK134" i="10"/>
  <c r="J139" i="10"/>
  <c r="BE139" i="10" s="1"/>
  <c r="P139" i="10"/>
  <c r="P138" i="10" s="1"/>
  <c r="R139" i="10"/>
  <c r="R138" i="10" s="1"/>
  <c r="T139" i="10"/>
  <c r="T138" i="10" s="1"/>
  <c r="BF139" i="10"/>
  <c r="BG139" i="10"/>
  <c r="BH139" i="10"/>
  <c r="BI139" i="10"/>
  <c r="BK139" i="10"/>
  <c r="BK138" i="10" s="1"/>
  <c r="J138" i="10" s="1"/>
  <c r="J62" i="10" s="1"/>
  <c r="J142" i="10"/>
  <c r="P142" i="10"/>
  <c r="R142" i="10"/>
  <c r="T142" i="10"/>
  <c r="BE142" i="10"/>
  <c r="BF142" i="10"/>
  <c r="BG142" i="10"/>
  <c r="BH142" i="10"/>
  <c r="BI142" i="10"/>
  <c r="BK142" i="10"/>
  <c r="J145" i="10"/>
  <c r="P145" i="10"/>
  <c r="R145" i="10"/>
  <c r="T145" i="10"/>
  <c r="BE145" i="10"/>
  <c r="BF145" i="10"/>
  <c r="BG145" i="10"/>
  <c r="BH145" i="10"/>
  <c r="BI145" i="10"/>
  <c r="BK145" i="10"/>
  <c r="J149" i="10"/>
  <c r="BE149" i="10" s="1"/>
  <c r="P149" i="10"/>
  <c r="R149" i="10"/>
  <c r="T149" i="10"/>
  <c r="BF149" i="10"/>
  <c r="BG149" i="10"/>
  <c r="BH149" i="10"/>
  <c r="BI149" i="10"/>
  <c r="BK149" i="10"/>
  <c r="J151" i="10"/>
  <c r="BE151" i="10" s="1"/>
  <c r="P151" i="10"/>
  <c r="R151" i="10"/>
  <c r="T151" i="10"/>
  <c r="BF151" i="10"/>
  <c r="BG151" i="10"/>
  <c r="BH151" i="10"/>
  <c r="BI151" i="10"/>
  <c r="BK151" i="10"/>
  <c r="J155" i="10"/>
  <c r="P155" i="10"/>
  <c r="P154" i="10" s="1"/>
  <c r="R155" i="10"/>
  <c r="T155" i="10"/>
  <c r="T154" i="10" s="1"/>
  <c r="BE155" i="10"/>
  <c r="BF155" i="10"/>
  <c r="BG155" i="10"/>
  <c r="BH155" i="10"/>
  <c r="BI155" i="10"/>
  <c r="BK155" i="10"/>
  <c r="BK154" i="10" s="1"/>
  <c r="J154" i="10" s="1"/>
  <c r="J63" i="10" s="1"/>
  <c r="J157" i="10"/>
  <c r="P157" i="10"/>
  <c r="R157" i="10"/>
  <c r="R154" i="10" s="1"/>
  <c r="T157" i="10"/>
  <c r="BE157" i="10"/>
  <c r="BF157" i="10"/>
  <c r="BG157" i="10"/>
  <c r="BH157" i="10"/>
  <c r="BI157" i="10"/>
  <c r="BK157" i="10"/>
  <c r="J160" i="10"/>
  <c r="P160" i="10"/>
  <c r="R160" i="10"/>
  <c r="T160" i="10"/>
  <c r="BE160" i="10"/>
  <c r="BF160" i="10"/>
  <c r="BG160" i="10"/>
  <c r="BH160" i="10"/>
  <c r="BI160" i="10"/>
  <c r="BK160" i="10"/>
  <c r="J163" i="10"/>
  <c r="BE163" i="10" s="1"/>
  <c r="P163" i="10"/>
  <c r="R163" i="10"/>
  <c r="T163" i="10"/>
  <c r="BF163" i="10"/>
  <c r="BG163" i="10"/>
  <c r="BH163" i="10"/>
  <c r="BI163" i="10"/>
  <c r="BK163" i="10"/>
  <c r="T165" i="10"/>
  <c r="J166" i="10"/>
  <c r="P166" i="10"/>
  <c r="R166" i="10"/>
  <c r="T166" i="10"/>
  <c r="BE166" i="10"/>
  <c r="BF166" i="10"/>
  <c r="BG166" i="10"/>
  <c r="BH166" i="10"/>
  <c r="BI166" i="10"/>
  <c r="BK166" i="10"/>
  <c r="BK165" i="10" s="1"/>
  <c r="J165" i="10" s="1"/>
  <c r="J64" i="10" s="1"/>
  <c r="J169" i="10"/>
  <c r="BE169" i="10" s="1"/>
  <c r="P169" i="10"/>
  <c r="R169" i="10"/>
  <c r="T169" i="10"/>
  <c r="BF169" i="10"/>
  <c r="BG169" i="10"/>
  <c r="BH169" i="10"/>
  <c r="BI169" i="10"/>
  <c r="BK169" i="10"/>
  <c r="J171" i="10"/>
  <c r="BE171" i="10" s="1"/>
  <c r="P171" i="10"/>
  <c r="P165" i="10" s="1"/>
  <c r="R171" i="10"/>
  <c r="R165" i="10" s="1"/>
  <c r="T171" i="10"/>
  <c r="BF171" i="10"/>
  <c r="BG171" i="10"/>
  <c r="BH171" i="10"/>
  <c r="BI171" i="10"/>
  <c r="BK171" i="10"/>
  <c r="J174" i="10"/>
  <c r="P174" i="10"/>
  <c r="R174" i="10"/>
  <c r="T174" i="10"/>
  <c r="BE174" i="10"/>
  <c r="BF174" i="10"/>
  <c r="BG174" i="10"/>
  <c r="BH174" i="10"/>
  <c r="BI174" i="10"/>
  <c r="BK174" i="10"/>
  <c r="J177" i="10"/>
  <c r="P177" i="10"/>
  <c r="R177" i="10"/>
  <c r="T177" i="10"/>
  <c r="BE177" i="10"/>
  <c r="BF177" i="10"/>
  <c r="BG177" i="10"/>
  <c r="BH177" i="10"/>
  <c r="BI177" i="10"/>
  <c r="BK177" i="10"/>
  <c r="J180" i="10"/>
  <c r="P180" i="10"/>
  <c r="R180" i="10"/>
  <c r="T180" i="10"/>
  <c r="BE180" i="10"/>
  <c r="BF180" i="10"/>
  <c r="BG180" i="10"/>
  <c r="BH180" i="10"/>
  <c r="BI180" i="10"/>
  <c r="BK180" i="10"/>
  <c r="J183" i="10"/>
  <c r="P183" i="10"/>
  <c r="P182" i="10" s="1"/>
  <c r="R183" i="10"/>
  <c r="T183" i="10"/>
  <c r="T182" i="10" s="1"/>
  <c r="BE183" i="10"/>
  <c r="BF183" i="10"/>
  <c r="BG183" i="10"/>
  <c r="BH183" i="10"/>
  <c r="BI183" i="10"/>
  <c r="BK183" i="10"/>
  <c r="BK182" i="10" s="1"/>
  <c r="J182" i="10" s="1"/>
  <c r="J65" i="10" s="1"/>
  <c r="J186" i="10"/>
  <c r="P186" i="10"/>
  <c r="R186" i="10"/>
  <c r="R182" i="10" s="1"/>
  <c r="T186" i="10"/>
  <c r="BE186" i="10"/>
  <c r="BF186" i="10"/>
  <c r="BG186" i="10"/>
  <c r="BH186" i="10"/>
  <c r="BI186" i="10"/>
  <c r="BK186" i="10"/>
  <c r="J189" i="10"/>
  <c r="P189" i="10"/>
  <c r="R189" i="10"/>
  <c r="T189" i="10"/>
  <c r="BE189" i="10"/>
  <c r="BF189" i="10"/>
  <c r="BG189" i="10"/>
  <c r="BH189" i="10"/>
  <c r="BI189" i="10"/>
  <c r="BK189" i="10"/>
  <c r="J192" i="10"/>
  <c r="P192" i="10"/>
  <c r="R192" i="10"/>
  <c r="T192" i="10"/>
  <c r="BE192" i="10"/>
  <c r="BF192" i="10"/>
  <c r="BG192" i="10"/>
  <c r="BH192" i="10"/>
  <c r="BI192" i="10"/>
  <c r="BK192" i="10"/>
  <c r="J195" i="10"/>
  <c r="BE195" i="10" s="1"/>
  <c r="P195" i="10"/>
  <c r="R195" i="10"/>
  <c r="T195" i="10"/>
  <c r="BF195" i="10"/>
  <c r="BG195" i="10"/>
  <c r="BH195" i="10"/>
  <c r="BI195" i="10"/>
  <c r="BK195" i="10"/>
  <c r="J198" i="10"/>
  <c r="P198" i="10"/>
  <c r="R198" i="10"/>
  <c r="T198" i="10"/>
  <c r="BE198" i="10"/>
  <c r="BF198" i="10"/>
  <c r="BG198" i="10"/>
  <c r="BH198" i="10"/>
  <c r="BI198" i="10"/>
  <c r="BK198" i="10"/>
  <c r="J201" i="10"/>
  <c r="P201" i="10"/>
  <c r="R201" i="10"/>
  <c r="T201" i="10"/>
  <c r="BE201" i="10"/>
  <c r="BF201" i="10"/>
  <c r="BG201" i="10"/>
  <c r="BH201" i="10"/>
  <c r="BI201" i="10"/>
  <c r="BK201" i="10"/>
  <c r="E7" i="9"/>
  <c r="J12" i="9"/>
  <c r="J17" i="9"/>
  <c r="E18" i="9"/>
  <c r="J18" i="9"/>
  <c r="J23" i="9"/>
  <c r="E24" i="9"/>
  <c r="J55" i="9" s="1"/>
  <c r="J24" i="9"/>
  <c r="F34" i="9"/>
  <c r="BA62" i="2" s="1"/>
  <c r="J35" i="9"/>
  <c r="J36" i="9"/>
  <c r="J37" i="9"/>
  <c r="E48" i="9"/>
  <c r="E50" i="9"/>
  <c r="F52" i="9"/>
  <c r="J52" i="9"/>
  <c r="F54" i="9"/>
  <c r="J54" i="9"/>
  <c r="F55" i="9"/>
  <c r="E76" i="9"/>
  <c r="E78" i="9"/>
  <c r="F80" i="9"/>
  <c r="J80" i="9"/>
  <c r="F82" i="9"/>
  <c r="J82" i="9"/>
  <c r="F83" i="9"/>
  <c r="J89" i="9"/>
  <c r="BE89" i="9" s="1"/>
  <c r="P89" i="9"/>
  <c r="P88" i="9" s="1"/>
  <c r="R89" i="9"/>
  <c r="R88" i="9" s="1"/>
  <c r="T89" i="9"/>
  <c r="BF89" i="9"/>
  <c r="J34" i="9" s="1"/>
  <c r="AW62" i="2" s="1"/>
  <c r="BG89" i="9"/>
  <c r="F35" i="9" s="1"/>
  <c r="BB62" i="2" s="1"/>
  <c r="BH89" i="9"/>
  <c r="F36" i="9" s="1"/>
  <c r="BC62" i="2" s="1"/>
  <c r="BI89" i="9"/>
  <c r="F37" i="9" s="1"/>
  <c r="BD62" i="2" s="1"/>
  <c r="BK89" i="9"/>
  <c r="J92" i="9"/>
  <c r="P92" i="9"/>
  <c r="R92" i="9"/>
  <c r="T92" i="9"/>
  <c r="T88" i="9" s="1"/>
  <c r="BE92" i="9"/>
  <c r="BF92" i="9"/>
  <c r="BG92" i="9"/>
  <c r="BH92" i="9"/>
  <c r="BI92" i="9"/>
  <c r="BK92" i="9"/>
  <c r="J96" i="9"/>
  <c r="P96" i="9"/>
  <c r="R96" i="9"/>
  <c r="T96" i="9"/>
  <c r="BE96" i="9"/>
  <c r="BF96" i="9"/>
  <c r="BG96" i="9"/>
  <c r="BH96" i="9"/>
  <c r="BI96" i="9"/>
  <c r="BK96" i="9"/>
  <c r="J100" i="9"/>
  <c r="BE100" i="9" s="1"/>
  <c r="P100" i="9"/>
  <c r="R100" i="9"/>
  <c r="T100" i="9"/>
  <c r="BF100" i="9"/>
  <c r="BG100" i="9"/>
  <c r="BH100" i="9"/>
  <c r="BI100" i="9"/>
  <c r="BK100" i="9"/>
  <c r="J104" i="9"/>
  <c r="BE104" i="9" s="1"/>
  <c r="P104" i="9"/>
  <c r="R104" i="9"/>
  <c r="T104" i="9"/>
  <c r="BF104" i="9"/>
  <c r="BG104" i="9"/>
  <c r="BH104" i="9"/>
  <c r="BI104" i="9"/>
  <c r="BK104" i="9"/>
  <c r="J109" i="9"/>
  <c r="P109" i="9"/>
  <c r="R109" i="9"/>
  <c r="T109" i="9"/>
  <c r="BE109" i="9"/>
  <c r="BF109" i="9"/>
  <c r="BG109" i="9"/>
  <c r="BH109" i="9"/>
  <c r="BI109" i="9"/>
  <c r="BK109" i="9"/>
  <c r="BK88" i="9" s="1"/>
  <c r="J113" i="9"/>
  <c r="BE113" i="9" s="1"/>
  <c r="P113" i="9"/>
  <c r="R113" i="9"/>
  <c r="T113" i="9"/>
  <c r="BF113" i="9"/>
  <c r="BG113" i="9"/>
  <c r="BH113" i="9"/>
  <c r="BI113" i="9"/>
  <c r="BK113" i="9"/>
  <c r="J116" i="9"/>
  <c r="BE116" i="9" s="1"/>
  <c r="P116" i="9"/>
  <c r="R116" i="9"/>
  <c r="T116" i="9"/>
  <c r="BF116" i="9"/>
  <c r="BG116" i="9"/>
  <c r="BH116" i="9"/>
  <c r="BI116" i="9"/>
  <c r="BK116" i="9"/>
  <c r="J120" i="9"/>
  <c r="P120" i="9"/>
  <c r="R120" i="9"/>
  <c r="T120" i="9"/>
  <c r="BE120" i="9"/>
  <c r="BF120" i="9"/>
  <c r="BG120" i="9"/>
  <c r="BH120" i="9"/>
  <c r="BI120" i="9"/>
  <c r="BK120" i="9"/>
  <c r="J124" i="9"/>
  <c r="BE124" i="9" s="1"/>
  <c r="P124" i="9"/>
  <c r="R124" i="9"/>
  <c r="T124" i="9"/>
  <c r="BF124" i="9"/>
  <c r="BG124" i="9"/>
  <c r="BH124" i="9"/>
  <c r="BI124" i="9"/>
  <c r="BK124" i="9"/>
  <c r="J128" i="9"/>
  <c r="BE128" i="9" s="1"/>
  <c r="P128" i="9"/>
  <c r="R128" i="9"/>
  <c r="T128" i="9"/>
  <c r="BF128" i="9"/>
  <c r="BG128" i="9"/>
  <c r="BH128" i="9"/>
  <c r="BI128" i="9"/>
  <c r="BK128" i="9"/>
  <c r="J132" i="9"/>
  <c r="P132" i="9"/>
  <c r="R132" i="9"/>
  <c r="T132" i="9"/>
  <c r="BE132" i="9"/>
  <c r="BF132" i="9"/>
  <c r="BG132" i="9"/>
  <c r="BH132" i="9"/>
  <c r="BI132" i="9"/>
  <c r="BK132" i="9"/>
  <c r="J136" i="9"/>
  <c r="BE136" i="9" s="1"/>
  <c r="P136" i="9"/>
  <c r="R136" i="9"/>
  <c r="T136" i="9"/>
  <c r="BF136" i="9"/>
  <c r="BG136" i="9"/>
  <c r="BH136" i="9"/>
  <c r="BI136" i="9"/>
  <c r="BK136" i="9"/>
  <c r="J145" i="9"/>
  <c r="P145" i="9"/>
  <c r="R145" i="9"/>
  <c r="T145" i="9"/>
  <c r="BE145" i="9"/>
  <c r="BF145" i="9"/>
  <c r="BG145" i="9"/>
  <c r="BH145" i="9"/>
  <c r="BI145" i="9"/>
  <c r="BK145" i="9"/>
  <c r="J152" i="9"/>
  <c r="P152" i="9"/>
  <c r="R152" i="9"/>
  <c r="T152" i="9"/>
  <c r="BE152" i="9"/>
  <c r="BF152" i="9"/>
  <c r="BG152" i="9"/>
  <c r="BH152" i="9"/>
  <c r="BI152" i="9"/>
  <c r="BK152" i="9"/>
  <c r="J157" i="9"/>
  <c r="BE157" i="9" s="1"/>
  <c r="P157" i="9"/>
  <c r="R157" i="9"/>
  <c r="T157" i="9"/>
  <c r="BF157" i="9"/>
  <c r="BG157" i="9"/>
  <c r="BH157" i="9"/>
  <c r="BI157" i="9"/>
  <c r="BK157" i="9"/>
  <c r="J161" i="9"/>
  <c r="P161" i="9"/>
  <c r="R161" i="9"/>
  <c r="T161" i="9"/>
  <c r="BE161" i="9"/>
  <c r="BF161" i="9"/>
  <c r="BG161" i="9"/>
  <c r="BH161" i="9"/>
  <c r="BI161" i="9"/>
  <c r="BK161" i="9"/>
  <c r="J168" i="9"/>
  <c r="P168" i="9"/>
  <c r="R168" i="9"/>
  <c r="T168" i="9"/>
  <c r="BE168" i="9"/>
  <c r="BF168" i="9"/>
  <c r="BG168" i="9"/>
  <c r="BH168" i="9"/>
  <c r="BI168" i="9"/>
  <c r="BK168" i="9"/>
  <c r="J172" i="9"/>
  <c r="BE172" i="9" s="1"/>
  <c r="P172" i="9"/>
  <c r="R172" i="9"/>
  <c r="T172" i="9"/>
  <c r="BF172" i="9"/>
  <c r="BG172" i="9"/>
  <c r="BH172" i="9"/>
  <c r="BI172" i="9"/>
  <c r="BK172" i="9"/>
  <c r="J181" i="9"/>
  <c r="P181" i="9"/>
  <c r="R181" i="9"/>
  <c r="T181" i="9"/>
  <c r="BE181" i="9"/>
  <c r="BF181" i="9"/>
  <c r="BG181" i="9"/>
  <c r="BH181" i="9"/>
  <c r="BI181" i="9"/>
  <c r="BK181" i="9"/>
  <c r="J188" i="9"/>
  <c r="P188" i="9"/>
  <c r="R188" i="9"/>
  <c r="T188" i="9"/>
  <c r="BE188" i="9"/>
  <c r="BF188" i="9"/>
  <c r="BG188" i="9"/>
  <c r="BH188" i="9"/>
  <c r="BI188" i="9"/>
  <c r="BK188" i="9"/>
  <c r="J195" i="9"/>
  <c r="BE195" i="9" s="1"/>
  <c r="P195" i="9"/>
  <c r="R195" i="9"/>
  <c r="T195" i="9"/>
  <c r="BF195" i="9"/>
  <c r="BG195" i="9"/>
  <c r="BH195" i="9"/>
  <c r="BI195" i="9"/>
  <c r="BK195" i="9"/>
  <c r="J205" i="9"/>
  <c r="P205" i="9"/>
  <c r="R205" i="9"/>
  <c r="T205" i="9"/>
  <c r="BE205" i="9"/>
  <c r="BF205" i="9"/>
  <c r="BG205" i="9"/>
  <c r="BH205" i="9"/>
  <c r="BI205" i="9"/>
  <c r="BK205" i="9"/>
  <c r="J217" i="9"/>
  <c r="P217" i="9"/>
  <c r="R217" i="9"/>
  <c r="T217" i="9"/>
  <c r="BE217" i="9"/>
  <c r="BF217" i="9"/>
  <c r="BG217" i="9"/>
  <c r="BH217" i="9"/>
  <c r="BI217" i="9"/>
  <c r="BK217" i="9"/>
  <c r="J224" i="9"/>
  <c r="BE224" i="9" s="1"/>
  <c r="P224" i="9"/>
  <c r="R224" i="9"/>
  <c r="T224" i="9"/>
  <c r="BF224" i="9"/>
  <c r="BG224" i="9"/>
  <c r="BH224" i="9"/>
  <c r="BI224" i="9"/>
  <c r="BK224" i="9"/>
  <c r="J228" i="9"/>
  <c r="P228" i="9"/>
  <c r="R228" i="9"/>
  <c r="T228" i="9"/>
  <c r="BE228" i="9"/>
  <c r="BF228" i="9"/>
  <c r="BG228" i="9"/>
  <c r="BH228" i="9"/>
  <c r="BI228" i="9"/>
  <c r="BK228" i="9"/>
  <c r="J231" i="9"/>
  <c r="P231" i="9"/>
  <c r="R231" i="9"/>
  <c r="T231" i="9"/>
  <c r="BE231" i="9"/>
  <c r="BF231" i="9"/>
  <c r="BG231" i="9"/>
  <c r="BH231" i="9"/>
  <c r="BI231" i="9"/>
  <c r="BK231" i="9"/>
  <c r="J236" i="9"/>
  <c r="P236" i="9"/>
  <c r="P235" i="9" s="1"/>
  <c r="R236" i="9"/>
  <c r="T236" i="9"/>
  <c r="T235" i="9" s="1"/>
  <c r="BE236" i="9"/>
  <c r="BF236" i="9"/>
  <c r="BG236" i="9"/>
  <c r="BH236" i="9"/>
  <c r="BI236" i="9"/>
  <c r="BK236" i="9"/>
  <c r="BK235" i="9" s="1"/>
  <c r="J235" i="9" s="1"/>
  <c r="J62" i="9" s="1"/>
  <c r="J239" i="9"/>
  <c r="P239" i="9"/>
  <c r="R239" i="9"/>
  <c r="R235" i="9" s="1"/>
  <c r="T239" i="9"/>
  <c r="BE239" i="9"/>
  <c r="BF239" i="9"/>
  <c r="BG239" i="9"/>
  <c r="BH239" i="9"/>
  <c r="BI239" i="9"/>
  <c r="BK239" i="9"/>
  <c r="J243" i="9"/>
  <c r="BE243" i="9" s="1"/>
  <c r="P243" i="9"/>
  <c r="P242" i="9" s="1"/>
  <c r="R243" i="9"/>
  <c r="R242" i="9" s="1"/>
  <c r="T243" i="9"/>
  <c r="T242" i="9" s="1"/>
  <c r="BF243" i="9"/>
  <c r="BG243" i="9"/>
  <c r="BH243" i="9"/>
  <c r="BI243" i="9"/>
  <c r="BK243" i="9"/>
  <c r="BK242" i="9" s="1"/>
  <c r="J242" i="9" s="1"/>
  <c r="J63" i="9" s="1"/>
  <c r="R248" i="9"/>
  <c r="J249" i="9"/>
  <c r="P249" i="9"/>
  <c r="P248" i="9" s="1"/>
  <c r="R249" i="9"/>
  <c r="T249" i="9"/>
  <c r="T248" i="9" s="1"/>
  <c r="BE249" i="9"/>
  <c r="BF249" i="9"/>
  <c r="BG249" i="9"/>
  <c r="BH249" i="9"/>
  <c r="BI249" i="9"/>
  <c r="BK249" i="9"/>
  <c r="BK248" i="9" s="1"/>
  <c r="J248" i="9" s="1"/>
  <c r="J64" i="9" s="1"/>
  <c r="J253" i="9"/>
  <c r="P253" i="9"/>
  <c r="R253" i="9"/>
  <c r="T253" i="9"/>
  <c r="BE253" i="9"/>
  <c r="BF253" i="9"/>
  <c r="BG253" i="9"/>
  <c r="BH253" i="9"/>
  <c r="BI253" i="9"/>
  <c r="BK253" i="9"/>
  <c r="P257" i="9"/>
  <c r="J258" i="9"/>
  <c r="P258" i="9"/>
  <c r="R258" i="9"/>
  <c r="R257" i="9" s="1"/>
  <c r="T258" i="9"/>
  <c r="T257" i="9" s="1"/>
  <c r="BE258" i="9"/>
  <c r="BF258" i="9"/>
  <c r="BG258" i="9"/>
  <c r="BH258" i="9"/>
  <c r="BI258" i="9"/>
  <c r="BK258" i="9"/>
  <c r="BK257" i="9" s="1"/>
  <c r="J257" i="9" s="1"/>
  <c r="J65" i="9" s="1"/>
  <c r="J262" i="9"/>
  <c r="P262" i="9"/>
  <c r="R262" i="9"/>
  <c r="T262" i="9"/>
  <c r="BE262" i="9"/>
  <c r="BF262" i="9"/>
  <c r="BG262" i="9"/>
  <c r="BH262" i="9"/>
  <c r="BI262" i="9"/>
  <c r="BK262" i="9"/>
  <c r="J266" i="9"/>
  <c r="BE266" i="9" s="1"/>
  <c r="P266" i="9"/>
  <c r="R266" i="9"/>
  <c r="T266" i="9"/>
  <c r="BF266" i="9"/>
  <c r="BG266" i="9"/>
  <c r="BH266" i="9"/>
  <c r="BI266" i="9"/>
  <c r="BK266" i="9"/>
  <c r="J268" i="9"/>
  <c r="P268" i="9"/>
  <c r="R268" i="9"/>
  <c r="T268" i="9"/>
  <c r="BE268" i="9"/>
  <c r="BF268" i="9"/>
  <c r="BG268" i="9"/>
  <c r="BH268" i="9"/>
  <c r="BI268" i="9"/>
  <c r="BK268" i="9"/>
  <c r="J270" i="9"/>
  <c r="P270" i="9"/>
  <c r="R270" i="9"/>
  <c r="T270" i="9"/>
  <c r="BE270" i="9"/>
  <c r="BF270" i="9"/>
  <c r="BG270" i="9"/>
  <c r="BH270" i="9"/>
  <c r="BI270" i="9"/>
  <c r="BK270" i="9"/>
  <c r="J273" i="9"/>
  <c r="P273" i="9"/>
  <c r="R273" i="9"/>
  <c r="T273" i="9"/>
  <c r="BE273" i="9"/>
  <c r="BF273" i="9"/>
  <c r="BG273" i="9"/>
  <c r="BH273" i="9"/>
  <c r="BI273" i="9"/>
  <c r="BK273" i="9"/>
  <c r="J276" i="9"/>
  <c r="P276" i="9"/>
  <c r="R276" i="9"/>
  <c r="T276" i="9"/>
  <c r="BE276" i="9"/>
  <c r="BF276" i="9"/>
  <c r="BG276" i="9"/>
  <c r="BH276" i="9"/>
  <c r="BI276" i="9"/>
  <c r="BK276" i="9"/>
  <c r="J281" i="9"/>
  <c r="P281" i="9"/>
  <c r="R281" i="9"/>
  <c r="T281" i="9"/>
  <c r="BE281" i="9"/>
  <c r="BF281" i="9"/>
  <c r="BG281" i="9"/>
  <c r="BH281" i="9"/>
  <c r="BI281" i="9"/>
  <c r="BK281" i="9"/>
  <c r="J286" i="9"/>
  <c r="BE286" i="9" s="1"/>
  <c r="P286" i="9"/>
  <c r="R286" i="9"/>
  <c r="T286" i="9"/>
  <c r="BF286" i="9"/>
  <c r="BG286" i="9"/>
  <c r="BH286" i="9"/>
  <c r="BI286" i="9"/>
  <c r="BK286" i="9"/>
  <c r="J290" i="9"/>
  <c r="P290" i="9"/>
  <c r="R290" i="9"/>
  <c r="T290" i="9"/>
  <c r="BE290" i="9"/>
  <c r="BF290" i="9"/>
  <c r="BG290" i="9"/>
  <c r="BH290" i="9"/>
  <c r="BI290" i="9"/>
  <c r="BK290" i="9"/>
  <c r="J293" i="9"/>
  <c r="P293" i="9"/>
  <c r="R293" i="9"/>
  <c r="T293" i="9"/>
  <c r="BE293" i="9"/>
  <c r="BF293" i="9"/>
  <c r="BG293" i="9"/>
  <c r="BH293" i="9"/>
  <c r="BI293" i="9"/>
  <c r="BK293" i="9"/>
  <c r="J296" i="9"/>
  <c r="P296" i="9"/>
  <c r="R296" i="9"/>
  <c r="T296" i="9"/>
  <c r="BE296" i="9"/>
  <c r="BF296" i="9"/>
  <c r="BG296" i="9"/>
  <c r="BH296" i="9"/>
  <c r="BI296" i="9"/>
  <c r="BK296" i="9"/>
  <c r="J300" i="9"/>
  <c r="P300" i="9"/>
  <c r="R300" i="9"/>
  <c r="T300" i="9"/>
  <c r="BE300" i="9"/>
  <c r="BF300" i="9"/>
  <c r="BG300" i="9"/>
  <c r="BH300" i="9"/>
  <c r="BI300" i="9"/>
  <c r="BK300" i="9"/>
  <c r="J304" i="9"/>
  <c r="P304" i="9"/>
  <c r="P303" i="9" s="1"/>
  <c r="R304" i="9"/>
  <c r="R303" i="9" s="1"/>
  <c r="T304" i="9"/>
  <c r="T303" i="9" s="1"/>
  <c r="BE304" i="9"/>
  <c r="BF304" i="9"/>
  <c r="BG304" i="9"/>
  <c r="BH304" i="9"/>
  <c r="BI304" i="9"/>
  <c r="BK304" i="9"/>
  <c r="BK303" i="9" s="1"/>
  <c r="J303" i="9" s="1"/>
  <c r="J66" i="9" s="1"/>
  <c r="E7" i="8"/>
  <c r="J12" i="8"/>
  <c r="J17" i="8"/>
  <c r="E18" i="8"/>
  <c r="J18" i="8"/>
  <c r="J23" i="8"/>
  <c r="E24" i="8"/>
  <c r="J24" i="8"/>
  <c r="J35" i="8"/>
  <c r="J36" i="8"/>
  <c r="J37" i="8"/>
  <c r="E48" i="8"/>
  <c r="E50" i="8"/>
  <c r="F52" i="8"/>
  <c r="J52" i="8"/>
  <c r="F54" i="8"/>
  <c r="J54" i="8"/>
  <c r="F55" i="8"/>
  <c r="J55" i="8"/>
  <c r="E73" i="8"/>
  <c r="E75" i="8"/>
  <c r="F77" i="8"/>
  <c r="J77" i="8"/>
  <c r="F79" i="8"/>
  <c r="J79" i="8"/>
  <c r="F80" i="8"/>
  <c r="J80" i="8"/>
  <c r="J86" i="8"/>
  <c r="P86" i="8"/>
  <c r="P85" i="8" s="1"/>
  <c r="P84" i="8" s="1"/>
  <c r="P83" i="8" s="1"/>
  <c r="AU61" i="2" s="1"/>
  <c r="R86" i="8"/>
  <c r="R85" i="8" s="1"/>
  <c r="T86" i="8"/>
  <c r="T85" i="8" s="1"/>
  <c r="BE86" i="8"/>
  <c r="BF86" i="8"/>
  <c r="J34" i="8" s="1"/>
  <c r="AW61" i="2" s="1"/>
  <c r="BG86" i="8"/>
  <c r="F35" i="8" s="1"/>
  <c r="BB61" i="2" s="1"/>
  <c r="BH86" i="8"/>
  <c r="F36" i="8" s="1"/>
  <c r="BC61" i="2" s="1"/>
  <c r="BI86" i="8"/>
  <c r="F37" i="8" s="1"/>
  <c r="BD61" i="2" s="1"/>
  <c r="BK86" i="8"/>
  <c r="BK85" i="8" s="1"/>
  <c r="J88" i="8"/>
  <c r="P88" i="8"/>
  <c r="R88" i="8"/>
  <c r="T88" i="8"/>
  <c r="BE88" i="8"/>
  <c r="BF88" i="8"/>
  <c r="F34" i="8" s="1"/>
  <c r="BA61" i="2" s="1"/>
  <c r="BG88" i="8"/>
  <c r="BH88" i="8"/>
  <c r="BI88" i="8"/>
  <c r="BK88" i="8"/>
  <c r="J90" i="8"/>
  <c r="P90" i="8"/>
  <c r="R90" i="8"/>
  <c r="T90" i="8"/>
  <c r="BE90" i="8"/>
  <c r="BF90" i="8"/>
  <c r="BG90" i="8"/>
  <c r="BH90" i="8"/>
  <c r="BI90" i="8"/>
  <c r="BK90" i="8"/>
  <c r="J92" i="8"/>
  <c r="BE92" i="8" s="1"/>
  <c r="P92" i="8"/>
  <c r="R92" i="8"/>
  <c r="T92" i="8"/>
  <c r="BF92" i="8"/>
  <c r="BG92" i="8"/>
  <c r="BH92" i="8"/>
  <c r="BI92" i="8"/>
  <c r="BK92" i="8"/>
  <c r="J94" i="8"/>
  <c r="P94" i="8"/>
  <c r="R94" i="8"/>
  <c r="T94" i="8"/>
  <c r="BE94" i="8"/>
  <c r="BF94" i="8"/>
  <c r="BG94" i="8"/>
  <c r="BH94" i="8"/>
  <c r="BI94" i="8"/>
  <c r="BK94" i="8"/>
  <c r="J96" i="8"/>
  <c r="BE96" i="8" s="1"/>
  <c r="P96" i="8"/>
  <c r="R96" i="8"/>
  <c r="T96" i="8"/>
  <c r="BF96" i="8"/>
  <c r="BG96" i="8"/>
  <c r="BH96" i="8"/>
  <c r="BI96" i="8"/>
  <c r="BK96" i="8"/>
  <c r="J98" i="8"/>
  <c r="BE98" i="8" s="1"/>
  <c r="P98" i="8"/>
  <c r="R98" i="8"/>
  <c r="T98" i="8"/>
  <c r="BF98" i="8"/>
  <c r="BG98" i="8"/>
  <c r="BH98" i="8"/>
  <c r="BI98" i="8"/>
  <c r="BK98" i="8"/>
  <c r="J100" i="8"/>
  <c r="P100" i="8"/>
  <c r="R100" i="8"/>
  <c r="T100" i="8"/>
  <c r="BE100" i="8"/>
  <c r="BF100" i="8"/>
  <c r="BG100" i="8"/>
  <c r="BH100" i="8"/>
  <c r="BI100" i="8"/>
  <c r="BK100" i="8"/>
  <c r="J103" i="8"/>
  <c r="P103" i="8"/>
  <c r="P102" i="8" s="1"/>
  <c r="R103" i="8"/>
  <c r="R102" i="8" s="1"/>
  <c r="T103" i="8"/>
  <c r="T102" i="8" s="1"/>
  <c r="BE103" i="8"/>
  <c r="BF103" i="8"/>
  <c r="BG103" i="8"/>
  <c r="BH103" i="8"/>
  <c r="BI103" i="8"/>
  <c r="BK103" i="8"/>
  <c r="J105" i="8"/>
  <c r="P105" i="8"/>
  <c r="R105" i="8"/>
  <c r="T105" i="8"/>
  <c r="BE105" i="8"/>
  <c r="BF105" i="8"/>
  <c r="BG105" i="8"/>
  <c r="BH105" i="8"/>
  <c r="BI105" i="8"/>
  <c r="BK105" i="8"/>
  <c r="BK102" i="8" s="1"/>
  <c r="J102" i="8" s="1"/>
  <c r="J62" i="8" s="1"/>
  <c r="J107" i="8"/>
  <c r="P107" i="8"/>
  <c r="R107" i="8"/>
  <c r="T107" i="8"/>
  <c r="BE107" i="8"/>
  <c r="BF107" i="8"/>
  <c r="BG107" i="8"/>
  <c r="BH107" i="8"/>
  <c r="BI107" i="8"/>
  <c r="BK107" i="8"/>
  <c r="J109" i="8"/>
  <c r="P109" i="8"/>
  <c r="R109" i="8"/>
  <c r="T109" i="8"/>
  <c r="BE109" i="8"/>
  <c r="BF109" i="8"/>
  <c r="BG109" i="8"/>
  <c r="BH109" i="8"/>
  <c r="BI109" i="8"/>
  <c r="BK109" i="8"/>
  <c r="J111" i="8"/>
  <c r="BE111" i="8" s="1"/>
  <c r="P111" i="8"/>
  <c r="R111" i="8"/>
  <c r="T111" i="8"/>
  <c r="BF111" i="8"/>
  <c r="BG111" i="8"/>
  <c r="BH111" i="8"/>
  <c r="BI111" i="8"/>
  <c r="BK111" i="8"/>
  <c r="J113" i="8"/>
  <c r="BE113" i="8" s="1"/>
  <c r="P113" i="8"/>
  <c r="R113" i="8"/>
  <c r="T113" i="8"/>
  <c r="BF113" i="8"/>
  <c r="BG113" i="8"/>
  <c r="BH113" i="8"/>
  <c r="BI113" i="8"/>
  <c r="BK113" i="8"/>
  <c r="J115" i="8"/>
  <c r="P115" i="8"/>
  <c r="R115" i="8"/>
  <c r="T115" i="8"/>
  <c r="BE115" i="8"/>
  <c r="BF115" i="8"/>
  <c r="BG115" i="8"/>
  <c r="BH115" i="8"/>
  <c r="BI115" i="8"/>
  <c r="BK115" i="8"/>
  <c r="J117" i="8"/>
  <c r="P117" i="8"/>
  <c r="R117" i="8"/>
  <c r="T117" i="8"/>
  <c r="BE117" i="8"/>
  <c r="BF117" i="8"/>
  <c r="BG117" i="8"/>
  <c r="BH117" i="8"/>
  <c r="BI117" i="8"/>
  <c r="BK117" i="8"/>
  <c r="J119" i="8"/>
  <c r="P119" i="8"/>
  <c r="R119" i="8"/>
  <c r="T119" i="8"/>
  <c r="BE119" i="8"/>
  <c r="BF119" i="8"/>
  <c r="BG119" i="8"/>
  <c r="BH119" i="8"/>
  <c r="BI119" i="8"/>
  <c r="BK119" i="8"/>
  <c r="J121" i="8"/>
  <c r="P121" i="8"/>
  <c r="R121" i="8"/>
  <c r="T121" i="8"/>
  <c r="BE121" i="8"/>
  <c r="BF121" i="8"/>
  <c r="BG121" i="8"/>
  <c r="BH121" i="8"/>
  <c r="BI121" i="8"/>
  <c r="BK121" i="8"/>
  <c r="J123" i="8"/>
  <c r="BE123" i="8" s="1"/>
  <c r="P123" i="8"/>
  <c r="R123" i="8"/>
  <c r="T123" i="8"/>
  <c r="BF123" i="8"/>
  <c r="BG123" i="8"/>
  <c r="BH123" i="8"/>
  <c r="BI123" i="8"/>
  <c r="BK123" i="8"/>
  <c r="J125" i="8"/>
  <c r="BE125" i="8" s="1"/>
  <c r="P125" i="8"/>
  <c r="R125" i="8"/>
  <c r="T125" i="8"/>
  <c r="BF125" i="8"/>
  <c r="BG125" i="8"/>
  <c r="BH125" i="8"/>
  <c r="BI125" i="8"/>
  <c r="BK125" i="8"/>
  <c r="J127" i="8"/>
  <c r="P127" i="8"/>
  <c r="R127" i="8"/>
  <c r="T127" i="8"/>
  <c r="BE127" i="8"/>
  <c r="BF127" i="8"/>
  <c r="BG127" i="8"/>
  <c r="BH127" i="8"/>
  <c r="BI127" i="8"/>
  <c r="BK127" i="8"/>
  <c r="J129" i="8"/>
  <c r="P129" i="8"/>
  <c r="R129" i="8"/>
  <c r="T129" i="8"/>
  <c r="BE129" i="8"/>
  <c r="BF129" i="8"/>
  <c r="BG129" i="8"/>
  <c r="BH129" i="8"/>
  <c r="BI129" i="8"/>
  <c r="BK129" i="8"/>
  <c r="J131" i="8"/>
  <c r="P131" i="8"/>
  <c r="R131" i="8"/>
  <c r="T131" i="8"/>
  <c r="BE131" i="8"/>
  <c r="BF131" i="8"/>
  <c r="BG131" i="8"/>
  <c r="BH131" i="8"/>
  <c r="BI131" i="8"/>
  <c r="BK131" i="8"/>
  <c r="J133" i="8"/>
  <c r="P133" i="8"/>
  <c r="R133" i="8"/>
  <c r="T133" i="8"/>
  <c r="BE133" i="8"/>
  <c r="BF133" i="8"/>
  <c r="BG133" i="8"/>
  <c r="BH133" i="8"/>
  <c r="BI133" i="8"/>
  <c r="BK133" i="8"/>
  <c r="J136" i="8"/>
  <c r="P136" i="8"/>
  <c r="P135" i="8" s="1"/>
  <c r="R136" i="8"/>
  <c r="T136" i="8"/>
  <c r="T135" i="8" s="1"/>
  <c r="BE136" i="8"/>
  <c r="BF136" i="8"/>
  <c r="BG136" i="8"/>
  <c r="BH136" i="8"/>
  <c r="BI136" i="8"/>
  <c r="BK136" i="8"/>
  <c r="BK135" i="8" s="1"/>
  <c r="J135" i="8" s="1"/>
  <c r="J63" i="8" s="1"/>
  <c r="J138" i="8"/>
  <c r="P138" i="8"/>
  <c r="R138" i="8"/>
  <c r="R135" i="8" s="1"/>
  <c r="T138" i="8"/>
  <c r="BE138" i="8"/>
  <c r="BF138" i="8"/>
  <c r="BG138" i="8"/>
  <c r="BH138" i="8"/>
  <c r="BI138" i="8"/>
  <c r="BK138" i="8"/>
  <c r="J140" i="8"/>
  <c r="P140" i="8"/>
  <c r="R140" i="8"/>
  <c r="T140" i="8"/>
  <c r="BE140" i="8"/>
  <c r="BF140" i="8"/>
  <c r="BG140" i="8"/>
  <c r="BH140" i="8"/>
  <c r="BI140" i="8"/>
  <c r="BK140" i="8"/>
  <c r="J142" i="8"/>
  <c r="P142" i="8"/>
  <c r="R142" i="8"/>
  <c r="T142" i="8"/>
  <c r="BE142" i="8"/>
  <c r="BF142" i="8"/>
  <c r="BG142" i="8"/>
  <c r="BH142" i="8"/>
  <c r="BI142" i="8"/>
  <c r="BK142" i="8"/>
  <c r="J144" i="8"/>
  <c r="BE144" i="8" s="1"/>
  <c r="P144" i="8"/>
  <c r="R144" i="8"/>
  <c r="T144" i="8"/>
  <c r="BF144" i="8"/>
  <c r="BG144" i="8"/>
  <c r="BH144" i="8"/>
  <c r="BI144" i="8"/>
  <c r="BK144" i="8"/>
  <c r="J146" i="8"/>
  <c r="P146" i="8"/>
  <c r="R146" i="8"/>
  <c r="T146" i="8"/>
  <c r="BE146" i="8"/>
  <c r="BF146" i="8"/>
  <c r="BG146" i="8"/>
  <c r="BH146" i="8"/>
  <c r="BI146" i="8"/>
  <c r="BK146" i="8"/>
  <c r="J148" i="8"/>
  <c r="P148" i="8"/>
  <c r="R148" i="8"/>
  <c r="T148" i="8"/>
  <c r="BE148" i="8"/>
  <c r="BF148" i="8"/>
  <c r="BG148" i="8"/>
  <c r="BH148" i="8"/>
  <c r="BI148" i="8"/>
  <c r="BK148" i="8"/>
  <c r="J150" i="8"/>
  <c r="P150" i="8"/>
  <c r="R150" i="8"/>
  <c r="T150" i="8"/>
  <c r="BE150" i="8"/>
  <c r="BF150" i="8"/>
  <c r="BG150" i="8"/>
  <c r="BH150" i="8"/>
  <c r="BI150" i="8"/>
  <c r="BK150" i="8"/>
  <c r="J152" i="8"/>
  <c r="P152" i="8"/>
  <c r="R152" i="8"/>
  <c r="T152" i="8"/>
  <c r="BE152" i="8"/>
  <c r="BF152" i="8"/>
  <c r="BG152" i="8"/>
  <c r="BH152" i="8"/>
  <c r="BI152" i="8"/>
  <c r="BK152" i="8"/>
  <c r="J154" i="8"/>
  <c r="P154" i="8"/>
  <c r="R154" i="8"/>
  <c r="T154" i="8"/>
  <c r="BE154" i="8"/>
  <c r="BF154" i="8"/>
  <c r="BG154" i="8"/>
  <c r="BH154" i="8"/>
  <c r="BI154" i="8"/>
  <c r="BK154" i="8"/>
  <c r="E7" i="7"/>
  <c r="E48" i="7" s="1"/>
  <c r="J12" i="7"/>
  <c r="J74" i="7" s="1"/>
  <c r="J17" i="7"/>
  <c r="E18" i="7"/>
  <c r="F55" i="7" s="1"/>
  <c r="J18" i="7"/>
  <c r="J23" i="7"/>
  <c r="E24" i="7"/>
  <c r="J55" i="7" s="1"/>
  <c r="J24" i="7"/>
  <c r="J33" i="7"/>
  <c r="F34" i="7"/>
  <c r="BA60" i="2" s="1"/>
  <c r="J35" i="7"/>
  <c r="J36" i="7"/>
  <c r="AY60" i="2" s="1"/>
  <c r="F37" i="7"/>
  <c r="BD60" i="2" s="1"/>
  <c r="J37" i="7"/>
  <c r="E50" i="7"/>
  <c r="F52" i="7"/>
  <c r="J52" i="7"/>
  <c r="F54" i="7"/>
  <c r="J54" i="7"/>
  <c r="E70" i="7"/>
  <c r="E72" i="7"/>
  <c r="F74" i="7"/>
  <c r="F76" i="7"/>
  <c r="J76" i="7"/>
  <c r="F77" i="7"/>
  <c r="J77" i="7"/>
  <c r="R80" i="7"/>
  <c r="R81" i="7"/>
  <c r="T81" i="7"/>
  <c r="T80" i="7" s="1"/>
  <c r="BK81" i="7"/>
  <c r="BK80" i="7" s="1"/>
  <c r="J80" i="7" s="1"/>
  <c r="J82" i="7"/>
  <c r="P82" i="7"/>
  <c r="P81" i="7" s="1"/>
  <c r="P80" i="7" s="1"/>
  <c r="AU60" i="2" s="1"/>
  <c r="R82" i="7"/>
  <c r="T82" i="7"/>
  <c r="BE82" i="7"/>
  <c r="F33" i="7" s="1"/>
  <c r="AZ60" i="2" s="1"/>
  <c r="BF82" i="7"/>
  <c r="J34" i="7" s="1"/>
  <c r="AW60" i="2" s="1"/>
  <c r="BG82" i="7"/>
  <c r="F35" i="7" s="1"/>
  <c r="BB60" i="2" s="1"/>
  <c r="BH82" i="7"/>
  <c r="F36" i="7" s="1"/>
  <c r="BC60" i="2" s="1"/>
  <c r="BI82" i="7"/>
  <c r="BK82" i="7"/>
  <c r="E7" i="6"/>
  <c r="J14" i="6"/>
  <c r="J83" i="6" s="1"/>
  <c r="J19" i="6"/>
  <c r="E20" i="6"/>
  <c r="J20" i="6"/>
  <c r="J25" i="6"/>
  <c r="E26" i="6"/>
  <c r="J59" i="6" s="1"/>
  <c r="J26" i="6"/>
  <c r="F36" i="6"/>
  <c r="BA59" i="2" s="1"/>
  <c r="J37" i="6"/>
  <c r="J38" i="6"/>
  <c r="J39" i="6"/>
  <c r="E50" i="6"/>
  <c r="E54" i="6"/>
  <c r="F56" i="6"/>
  <c r="J56" i="6"/>
  <c r="F58" i="6"/>
  <c r="J58" i="6"/>
  <c r="F59" i="6"/>
  <c r="J65" i="6"/>
  <c r="E77" i="6"/>
  <c r="E81" i="6"/>
  <c r="F83" i="6"/>
  <c r="F85" i="6"/>
  <c r="J85" i="6"/>
  <c r="F86" i="6"/>
  <c r="J86" i="6"/>
  <c r="J91" i="6"/>
  <c r="J93" i="6"/>
  <c r="P93" i="6"/>
  <c r="P92" i="6" s="1"/>
  <c r="R93" i="6"/>
  <c r="R92" i="6" s="1"/>
  <c r="R90" i="6" s="1"/>
  <c r="R89" i="6" s="1"/>
  <c r="T93" i="6"/>
  <c r="BE93" i="6"/>
  <c r="F35" i="6" s="1"/>
  <c r="AZ59" i="2" s="1"/>
  <c r="BF93" i="6"/>
  <c r="J36" i="6" s="1"/>
  <c r="AW59" i="2" s="1"/>
  <c r="BG93" i="6"/>
  <c r="BH93" i="6"/>
  <c r="F38" i="6" s="1"/>
  <c r="BC59" i="2" s="1"/>
  <c r="BI93" i="6"/>
  <c r="F39" i="6" s="1"/>
  <c r="BD59" i="2" s="1"/>
  <c r="BK93" i="6"/>
  <c r="BK92" i="6" s="1"/>
  <c r="J101" i="6"/>
  <c r="P101" i="6"/>
  <c r="R101" i="6"/>
  <c r="T101" i="6"/>
  <c r="T92" i="6" s="1"/>
  <c r="BE101" i="6"/>
  <c r="BF101" i="6"/>
  <c r="BG101" i="6"/>
  <c r="F37" i="6" s="1"/>
  <c r="BB59" i="2" s="1"/>
  <c r="BH101" i="6"/>
  <c r="BI101" i="6"/>
  <c r="BK101" i="6"/>
  <c r="R109" i="6"/>
  <c r="J110" i="6"/>
  <c r="P110" i="6"/>
  <c r="P109" i="6" s="1"/>
  <c r="R110" i="6"/>
  <c r="T110" i="6"/>
  <c r="T109" i="6" s="1"/>
  <c r="BE110" i="6"/>
  <c r="BF110" i="6"/>
  <c r="BG110" i="6"/>
  <c r="BH110" i="6"/>
  <c r="BI110" i="6"/>
  <c r="BK110" i="6"/>
  <c r="BK109" i="6" s="1"/>
  <c r="J109" i="6" s="1"/>
  <c r="J67" i="6" s="1"/>
  <c r="E7" i="5"/>
  <c r="J14" i="5"/>
  <c r="J91" i="5" s="1"/>
  <c r="J19" i="5"/>
  <c r="E20" i="5"/>
  <c r="J20" i="5"/>
  <c r="J25" i="5"/>
  <c r="E26" i="5"/>
  <c r="J94" i="5" s="1"/>
  <c r="J26" i="5"/>
  <c r="J37" i="5"/>
  <c r="J38" i="5"/>
  <c r="J39" i="5"/>
  <c r="E50" i="5"/>
  <c r="E54" i="5"/>
  <c r="F56" i="5"/>
  <c r="J56" i="5"/>
  <c r="F58" i="5"/>
  <c r="J58" i="5"/>
  <c r="F59" i="5"/>
  <c r="E85" i="5"/>
  <c r="E89" i="5"/>
  <c r="F91" i="5"/>
  <c r="F93" i="5"/>
  <c r="J93" i="5"/>
  <c r="F94" i="5"/>
  <c r="J100" i="5"/>
  <c r="P100" i="5"/>
  <c r="P99" i="5" s="1"/>
  <c r="R100" i="5"/>
  <c r="R99" i="5" s="1"/>
  <c r="T100" i="5"/>
  <c r="BE100" i="5"/>
  <c r="BF100" i="5"/>
  <c r="J36" i="5" s="1"/>
  <c r="AW58" i="2" s="1"/>
  <c r="BG100" i="5"/>
  <c r="F37" i="5" s="1"/>
  <c r="BB58" i="2" s="1"/>
  <c r="BH100" i="5"/>
  <c r="F38" i="5" s="1"/>
  <c r="BC58" i="2" s="1"/>
  <c r="BI100" i="5"/>
  <c r="BK100" i="5"/>
  <c r="BK99" i="5" s="1"/>
  <c r="J104" i="5"/>
  <c r="BE104" i="5" s="1"/>
  <c r="P104" i="5"/>
  <c r="R104" i="5"/>
  <c r="T104" i="5"/>
  <c r="T99" i="5" s="1"/>
  <c r="BF104" i="5"/>
  <c r="BG104" i="5"/>
  <c r="BH104" i="5"/>
  <c r="BI104" i="5"/>
  <c r="F39" i="5" s="1"/>
  <c r="BD58" i="2" s="1"/>
  <c r="BK104" i="5"/>
  <c r="J113" i="5"/>
  <c r="P113" i="5"/>
  <c r="R113" i="5"/>
  <c r="T113" i="5"/>
  <c r="BE113" i="5"/>
  <c r="BF113" i="5"/>
  <c r="BG113" i="5"/>
  <c r="BH113" i="5"/>
  <c r="BI113" i="5"/>
  <c r="BK113" i="5"/>
  <c r="J120" i="5"/>
  <c r="BE120" i="5" s="1"/>
  <c r="P120" i="5"/>
  <c r="R120" i="5"/>
  <c r="T120" i="5"/>
  <c r="BF120" i="5"/>
  <c r="BG120" i="5"/>
  <c r="BH120" i="5"/>
  <c r="BI120" i="5"/>
  <c r="BK120" i="5"/>
  <c r="J123" i="5"/>
  <c r="BE123" i="5" s="1"/>
  <c r="P123" i="5"/>
  <c r="R123" i="5"/>
  <c r="T123" i="5"/>
  <c r="BF123" i="5"/>
  <c r="BG123" i="5"/>
  <c r="BH123" i="5"/>
  <c r="BI123" i="5"/>
  <c r="BK123" i="5"/>
  <c r="J130" i="5"/>
  <c r="P130" i="5"/>
  <c r="R130" i="5"/>
  <c r="T130" i="5"/>
  <c r="BE130" i="5"/>
  <c r="BF130" i="5"/>
  <c r="F36" i="5" s="1"/>
  <c r="BA58" i="2" s="1"/>
  <c r="BG130" i="5"/>
  <c r="BH130" i="5"/>
  <c r="BI130" i="5"/>
  <c r="BK130" i="5"/>
  <c r="J137" i="5"/>
  <c r="P137" i="5"/>
  <c r="R137" i="5"/>
  <c r="T137" i="5"/>
  <c r="BE137" i="5"/>
  <c r="BF137" i="5"/>
  <c r="BG137" i="5"/>
  <c r="BH137" i="5"/>
  <c r="BI137" i="5"/>
  <c r="BK137" i="5"/>
  <c r="J141" i="5"/>
  <c r="BE141" i="5" s="1"/>
  <c r="P141" i="5"/>
  <c r="R141" i="5"/>
  <c r="T141" i="5"/>
  <c r="BF141" i="5"/>
  <c r="BG141" i="5"/>
  <c r="BH141" i="5"/>
  <c r="BI141" i="5"/>
  <c r="BK141" i="5"/>
  <c r="J148" i="5"/>
  <c r="BE148" i="5" s="1"/>
  <c r="P148" i="5"/>
  <c r="R148" i="5"/>
  <c r="T148" i="5"/>
  <c r="BF148" i="5"/>
  <c r="BG148" i="5"/>
  <c r="BH148" i="5"/>
  <c r="BI148" i="5"/>
  <c r="BK148" i="5"/>
  <c r="J154" i="5"/>
  <c r="BE154" i="5" s="1"/>
  <c r="P154" i="5"/>
  <c r="R154" i="5"/>
  <c r="T154" i="5"/>
  <c r="BF154" i="5"/>
  <c r="BG154" i="5"/>
  <c r="BH154" i="5"/>
  <c r="BI154" i="5"/>
  <c r="BK154" i="5"/>
  <c r="J161" i="5"/>
  <c r="P161" i="5"/>
  <c r="R161" i="5"/>
  <c r="T161" i="5"/>
  <c r="BE161" i="5"/>
  <c r="BF161" i="5"/>
  <c r="BG161" i="5"/>
  <c r="BH161" i="5"/>
  <c r="BI161" i="5"/>
  <c r="BK161" i="5"/>
  <c r="J168" i="5"/>
  <c r="P168" i="5"/>
  <c r="R168" i="5"/>
  <c r="T168" i="5"/>
  <c r="BE168" i="5"/>
  <c r="BF168" i="5"/>
  <c r="BG168" i="5"/>
  <c r="BH168" i="5"/>
  <c r="BI168" i="5"/>
  <c r="BK168" i="5"/>
  <c r="J175" i="5"/>
  <c r="P175" i="5"/>
  <c r="R175" i="5"/>
  <c r="T175" i="5"/>
  <c r="BE175" i="5"/>
  <c r="BF175" i="5"/>
  <c r="BG175" i="5"/>
  <c r="BH175" i="5"/>
  <c r="BI175" i="5"/>
  <c r="BK175" i="5"/>
  <c r="J182" i="5"/>
  <c r="BE182" i="5" s="1"/>
  <c r="P182" i="5"/>
  <c r="R182" i="5"/>
  <c r="T182" i="5"/>
  <c r="BF182" i="5"/>
  <c r="BG182" i="5"/>
  <c r="BH182" i="5"/>
  <c r="BI182" i="5"/>
  <c r="BK182" i="5"/>
  <c r="J188" i="5"/>
  <c r="BE188" i="5" s="1"/>
  <c r="P188" i="5"/>
  <c r="R188" i="5"/>
  <c r="T188" i="5"/>
  <c r="BF188" i="5"/>
  <c r="BG188" i="5"/>
  <c r="BH188" i="5"/>
  <c r="BI188" i="5"/>
  <c r="BK188" i="5"/>
  <c r="J194" i="5"/>
  <c r="BE194" i="5" s="1"/>
  <c r="P194" i="5"/>
  <c r="R194" i="5"/>
  <c r="T194" i="5"/>
  <c r="BF194" i="5"/>
  <c r="BG194" i="5"/>
  <c r="BH194" i="5"/>
  <c r="BI194" i="5"/>
  <c r="BK194" i="5"/>
  <c r="J207" i="5"/>
  <c r="P207" i="5"/>
  <c r="R207" i="5"/>
  <c r="T207" i="5"/>
  <c r="BE207" i="5"/>
  <c r="BF207" i="5"/>
  <c r="BG207" i="5"/>
  <c r="BH207" i="5"/>
  <c r="BI207" i="5"/>
  <c r="BK207" i="5"/>
  <c r="J214" i="5"/>
  <c r="P214" i="5"/>
  <c r="R214" i="5"/>
  <c r="T214" i="5"/>
  <c r="BE214" i="5"/>
  <c r="BF214" i="5"/>
  <c r="BG214" i="5"/>
  <c r="BH214" i="5"/>
  <c r="BI214" i="5"/>
  <c r="BK214" i="5"/>
  <c r="J222" i="5"/>
  <c r="P222" i="5"/>
  <c r="R222" i="5"/>
  <c r="T222" i="5"/>
  <c r="BE222" i="5"/>
  <c r="BF222" i="5"/>
  <c r="BG222" i="5"/>
  <c r="BH222" i="5"/>
  <c r="BI222" i="5"/>
  <c r="BK222" i="5"/>
  <c r="J227" i="5"/>
  <c r="BE227" i="5" s="1"/>
  <c r="P227" i="5"/>
  <c r="R227" i="5"/>
  <c r="T227" i="5"/>
  <c r="BF227" i="5"/>
  <c r="BG227" i="5"/>
  <c r="BH227" i="5"/>
  <c r="BI227" i="5"/>
  <c r="BK227" i="5"/>
  <c r="J234" i="5"/>
  <c r="BE234" i="5" s="1"/>
  <c r="P234" i="5"/>
  <c r="R234" i="5"/>
  <c r="T234" i="5"/>
  <c r="BF234" i="5"/>
  <c r="BG234" i="5"/>
  <c r="BH234" i="5"/>
  <c r="BI234" i="5"/>
  <c r="BK234" i="5"/>
  <c r="J239" i="5"/>
  <c r="BE239" i="5" s="1"/>
  <c r="P239" i="5"/>
  <c r="R239" i="5"/>
  <c r="T239" i="5"/>
  <c r="BF239" i="5"/>
  <c r="BG239" i="5"/>
  <c r="BH239" i="5"/>
  <c r="BI239" i="5"/>
  <c r="BK239" i="5"/>
  <c r="J250" i="5"/>
  <c r="P250" i="5"/>
  <c r="R250" i="5"/>
  <c r="T250" i="5"/>
  <c r="BE250" i="5"/>
  <c r="BF250" i="5"/>
  <c r="BG250" i="5"/>
  <c r="BH250" i="5"/>
  <c r="BI250" i="5"/>
  <c r="BK250" i="5"/>
  <c r="J257" i="5"/>
  <c r="P257" i="5"/>
  <c r="R257" i="5"/>
  <c r="T257" i="5"/>
  <c r="BE257" i="5"/>
  <c r="BF257" i="5"/>
  <c r="BG257" i="5"/>
  <c r="BH257" i="5"/>
  <c r="BI257" i="5"/>
  <c r="BK257" i="5"/>
  <c r="J264" i="5"/>
  <c r="P264" i="5"/>
  <c r="R264" i="5"/>
  <c r="T264" i="5"/>
  <c r="BE264" i="5"/>
  <c r="BF264" i="5"/>
  <c r="BG264" i="5"/>
  <c r="BH264" i="5"/>
  <c r="BI264" i="5"/>
  <c r="BK264" i="5"/>
  <c r="J276" i="5"/>
  <c r="BE276" i="5" s="1"/>
  <c r="P276" i="5"/>
  <c r="R276" i="5"/>
  <c r="T276" i="5"/>
  <c r="BF276" i="5"/>
  <c r="BG276" i="5"/>
  <c r="BH276" i="5"/>
  <c r="BI276" i="5"/>
  <c r="BK276" i="5"/>
  <c r="J283" i="5"/>
  <c r="BE283" i="5" s="1"/>
  <c r="P283" i="5"/>
  <c r="R283" i="5"/>
  <c r="T283" i="5"/>
  <c r="BF283" i="5"/>
  <c r="BG283" i="5"/>
  <c r="BH283" i="5"/>
  <c r="BI283" i="5"/>
  <c r="BK283" i="5"/>
  <c r="J291" i="5"/>
  <c r="BE291" i="5" s="1"/>
  <c r="P291" i="5"/>
  <c r="R291" i="5"/>
  <c r="T291" i="5"/>
  <c r="BF291" i="5"/>
  <c r="BG291" i="5"/>
  <c r="BH291" i="5"/>
  <c r="BI291" i="5"/>
  <c r="BK291" i="5"/>
  <c r="J297" i="5"/>
  <c r="BE297" i="5" s="1"/>
  <c r="P297" i="5"/>
  <c r="R297" i="5"/>
  <c r="T297" i="5"/>
  <c r="BF297" i="5"/>
  <c r="BG297" i="5"/>
  <c r="BH297" i="5"/>
  <c r="BI297" i="5"/>
  <c r="BK297" i="5"/>
  <c r="J300" i="5"/>
  <c r="P300" i="5"/>
  <c r="R300" i="5"/>
  <c r="T300" i="5"/>
  <c r="BE300" i="5"/>
  <c r="BF300" i="5"/>
  <c r="BG300" i="5"/>
  <c r="BH300" i="5"/>
  <c r="BI300" i="5"/>
  <c r="BK300" i="5"/>
  <c r="J304" i="5"/>
  <c r="BE304" i="5" s="1"/>
  <c r="P304" i="5"/>
  <c r="R304" i="5"/>
  <c r="T304" i="5"/>
  <c r="BF304" i="5"/>
  <c r="BG304" i="5"/>
  <c r="BH304" i="5"/>
  <c r="BI304" i="5"/>
  <c r="BK304" i="5"/>
  <c r="J308" i="5"/>
  <c r="BE308" i="5" s="1"/>
  <c r="P308" i="5"/>
  <c r="R308" i="5"/>
  <c r="T308" i="5"/>
  <c r="BF308" i="5"/>
  <c r="BG308" i="5"/>
  <c r="BH308" i="5"/>
  <c r="BI308" i="5"/>
  <c r="BK308" i="5"/>
  <c r="J312" i="5"/>
  <c r="P312" i="5"/>
  <c r="R312" i="5"/>
  <c r="T312" i="5"/>
  <c r="BE312" i="5"/>
  <c r="BF312" i="5"/>
  <c r="BG312" i="5"/>
  <c r="BH312" i="5"/>
  <c r="BI312" i="5"/>
  <c r="BK312" i="5"/>
  <c r="J315" i="5"/>
  <c r="BE315" i="5" s="1"/>
  <c r="P315" i="5"/>
  <c r="R315" i="5"/>
  <c r="T315" i="5"/>
  <c r="BF315" i="5"/>
  <c r="BG315" i="5"/>
  <c r="BH315" i="5"/>
  <c r="BI315" i="5"/>
  <c r="BK315" i="5"/>
  <c r="J321" i="5"/>
  <c r="P321" i="5"/>
  <c r="R321" i="5"/>
  <c r="T321" i="5"/>
  <c r="BE321" i="5"/>
  <c r="BF321" i="5"/>
  <c r="BG321" i="5"/>
  <c r="BH321" i="5"/>
  <c r="BI321" i="5"/>
  <c r="BK321" i="5"/>
  <c r="J325" i="5"/>
  <c r="P325" i="5"/>
  <c r="R325" i="5"/>
  <c r="T325" i="5"/>
  <c r="BE325" i="5"/>
  <c r="BF325" i="5"/>
  <c r="BG325" i="5"/>
  <c r="BH325" i="5"/>
  <c r="BI325" i="5"/>
  <c r="BK325" i="5"/>
  <c r="J329" i="5"/>
  <c r="P329" i="5"/>
  <c r="R329" i="5"/>
  <c r="T329" i="5"/>
  <c r="BE329" i="5"/>
  <c r="BF329" i="5"/>
  <c r="BG329" i="5"/>
  <c r="BH329" i="5"/>
  <c r="BI329" i="5"/>
  <c r="BK329" i="5"/>
  <c r="J333" i="5"/>
  <c r="J66" i="5" s="1"/>
  <c r="R333" i="5"/>
  <c r="BK333" i="5"/>
  <c r="J334" i="5"/>
  <c r="P334" i="5"/>
  <c r="P333" i="5" s="1"/>
  <c r="R334" i="5"/>
  <c r="T334" i="5"/>
  <c r="T333" i="5" s="1"/>
  <c r="BE334" i="5"/>
  <c r="BF334" i="5"/>
  <c r="BG334" i="5"/>
  <c r="BH334" i="5"/>
  <c r="BI334" i="5"/>
  <c r="BK334" i="5"/>
  <c r="J339" i="5"/>
  <c r="BE339" i="5" s="1"/>
  <c r="P339" i="5"/>
  <c r="P338" i="5" s="1"/>
  <c r="R339" i="5"/>
  <c r="R338" i="5" s="1"/>
  <c r="T339" i="5"/>
  <c r="T338" i="5" s="1"/>
  <c r="BF339" i="5"/>
  <c r="BG339" i="5"/>
  <c r="BH339" i="5"/>
  <c r="BI339" i="5"/>
  <c r="BK339" i="5"/>
  <c r="BK338" i="5" s="1"/>
  <c r="J338" i="5" s="1"/>
  <c r="J67" i="5" s="1"/>
  <c r="J343" i="5"/>
  <c r="P343" i="5"/>
  <c r="R343" i="5"/>
  <c r="T343" i="5"/>
  <c r="BE343" i="5"/>
  <c r="BF343" i="5"/>
  <c r="BG343" i="5"/>
  <c r="BH343" i="5"/>
  <c r="BI343" i="5"/>
  <c r="BK343" i="5"/>
  <c r="J346" i="5"/>
  <c r="P346" i="5"/>
  <c r="R346" i="5"/>
  <c r="T346" i="5"/>
  <c r="BE346" i="5"/>
  <c r="BF346" i="5"/>
  <c r="BG346" i="5"/>
  <c r="BH346" i="5"/>
  <c r="BI346" i="5"/>
  <c r="BK346" i="5"/>
  <c r="J349" i="5"/>
  <c r="P349" i="5"/>
  <c r="P348" i="5" s="1"/>
  <c r="R349" i="5"/>
  <c r="R348" i="5" s="1"/>
  <c r="T349" i="5"/>
  <c r="T348" i="5" s="1"/>
  <c r="BE349" i="5"/>
  <c r="BF349" i="5"/>
  <c r="BG349" i="5"/>
  <c r="BH349" i="5"/>
  <c r="BI349" i="5"/>
  <c r="BK349" i="5"/>
  <c r="BK348" i="5" s="1"/>
  <c r="J348" i="5" s="1"/>
  <c r="J68" i="5" s="1"/>
  <c r="BK356" i="5"/>
  <c r="J356" i="5" s="1"/>
  <c r="J69" i="5" s="1"/>
  <c r="J357" i="5"/>
  <c r="BE357" i="5" s="1"/>
  <c r="P357" i="5"/>
  <c r="P356" i="5" s="1"/>
  <c r="R357" i="5"/>
  <c r="R356" i="5" s="1"/>
  <c r="T357" i="5"/>
  <c r="BF357" i="5"/>
  <c r="BG357" i="5"/>
  <c r="BH357" i="5"/>
  <c r="BI357" i="5"/>
  <c r="BK357" i="5"/>
  <c r="J361" i="5"/>
  <c r="BE361" i="5" s="1"/>
  <c r="P361" i="5"/>
  <c r="R361" i="5"/>
  <c r="T361" i="5"/>
  <c r="BF361" i="5"/>
  <c r="BG361" i="5"/>
  <c r="BH361" i="5"/>
  <c r="BI361" i="5"/>
  <c r="BK361" i="5"/>
  <c r="J367" i="5"/>
  <c r="P367" i="5"/>
  <c r="R367" i="5"/>
  <c r="T367" i="5"/>
  <c r="T356" i="5" s="1"/>
  <c r="BE367" i="5"/>
  <c r="BF367" i="5"/>
  <c r="BG367" i="5"/>
  <c r="BH367" i="5"/>
  <c r="BI367" i="5"/>
  <c r="BK367" i="5"/>
  <c r="J371" i="5"/>
  <c r="P371" i="5"/>
  <c r="R371" i="5"/>
  <c r="T371" i="5"/>
  <c r="BE371" i="5"/>
  <c r="BF371" i="5"/>
  <c r="BG371" i="5"/>
  <c r="BH371" i="5"/>
  <c r="BI371" i="5"/>
  <c r="BK371" i="5"/>
  <c r="J374" i="5"/>
  <c r="P374" i="5"/>
  <c r="P373" i="5" s="1"/>
  <c r="R374" i="5"/>
  <c r="R373" i="5" s="1"/>
  <c r="T374" i="5"/>
  <c r="T373" i="5" s="1"/>
  <c r="BE374" i="5"/>
  <c r="BF374" i="5"/>
  <c r="BG374" i="5"/>
  <c r="BH374" i="5"/>
  <c r="BI374" i="5"/>
  <c r="BK374" i="5"/>
  <c r="BK373" i="5" s="1"/>
  <c r="J373" i="5" s="1"/>
  <c r="J70" i="5" s="1"/>
  <c r="J377" i="5"/>
  <c r="P377" i="5"/>
  <c r="R377" i="5"/>
  <c r="T377" i="5"/>
  <c r="BE377" i="5"/>
  <c r="BF377" i="5"/>
  <c r="BG377" i="5"/>
  <c r="BH377" i="5"/>
  <c r="BI377" i="5"/>
  <c r="BK377" i="5"/>
  <c r="J379" i="5"/>
  <c r="BE379" i="5" s="1"/>
  <c r="P379" i="5"/>
  <c r="R379" i="5"/>
  <c r="T379" i="5"/>
  <c r="BF379" i="5"/>
  <c r="BG379" i="5"/>
  <c r="BH379" i="5"/>
  <c r="BI379" i="5"/>
  <c r="BK379" i="5"/>
  <c r="J382" i="5"/>
  <c r="P382" i="5"/>
  <c r="R382" i="5"/>
  <c r="T382" i="5"/>
  <c r="BE382" i="5"/>
  <c r="BF382" i="5"/>
  <c r="BG382" i="5"/>
  <c r="BH382" i="5"/>
  <c r="BI382" i="5"/>
  <c r="BK382" i="5"/>
  <c r="J386" i="5"/>
  <c r="P386" i="5"/>
  <c r="R386" i="5"/>
  <c r="T386" i="5"/>
  <c r="BE386" i="5"/>
  <c r="BF386" i="5"/>
  <c r="BG386" i="5"/>
  <c r="BH386" i="5"/>
  <c r="BI386" i="5"/>
  <c r="BK386" i="5"/>
  <c r="J389" i="5"/>
  <c r="BE389" i="5" s="1"/>
  <c r="P389" i="5"/>
  <c r="R389" i="5"/>
  <c r="T389" i="5"/>
  <c r="BF389" i="5"/>
  <c r="BG389" i="5"/>
  <c r="BH389" i="5"/>
  <c r="BI389" i="5"/>
  <c r="BK389" i="5"/>
  <c r="J392" i="5"/>
  <c r="P392" i="5"/>
  <c r="R392" i="5"/>
  <c r="T392" i="5"/>
  <c r="BE392" i="5"/>
  <c r="BF392" i="5"/>
  <c r="BG392" i="5"/>
  <c r="BH392" i="5"/>
  <c r="BI392" i="5"/>
  <c r="BK392" i="5"/>
  <c r="J395" i="5"/>
  <c r="P395" i="5"/>
  <c r="R395" i="5"/>
  <c r="T395" i="5"/>
  <c r="BE395" i="5"/>
  <c r="BF395" i="5"/>
  <c r="BG395" i="5"/>
  <c r="BH395" i="5"/>
  <c r="BI395" i="5"/>
  <c r="BK395" i="5"/>
  <c r="J397" i="5"/>
  <c r="BE397" i="5" s="1"/>
  <c r="P397" i="5"/>
  <c r="R397" i="5"/>
  <c r="T397" i="5"/>
  <c r="BF397" i="5"/>
  <c r="BG397" i="5"/>
  <c r="BH397" i="5"/>
  <c r="BI397" i="5"/>
  <c r="BK397" i="5"/>
  <c r="J399" i="5"/>
  <c r="P399" i="5"/>
  <c r="R399" i="5"/>
  <c r="T399" i="5"/>
  <c r="BE399" i="5"/>
  <c r="BF399" i="5"/>
  <c r="BG399" i="5"/>
  <c r="BH399" i="5"/>
  <c r="BI399" i="5"/>
  <c r="BK399" i="5"/>
  <c r="J401" i="5"/>
  <c r="P401" i="5"/>
  <c r="R401" i="5"/>
  <c r="T401" i="5"/>
  <c r="BE401" i="5"/>
  <c r="BF401" i="5"/>
  <c r="BG401" i="5"/>
  <c r="BH401" i="5"/>
  <c r="BI401" i="5"/>
  <c r="BK401" i="5"/>
  <c r="J404" i="5"/>
  <c r="BE404" i="5" s="1"/>
  <c r="P404" i="5"/>
  <c r="R404" i="5"/>
  <c r="T404" i="5"/>
  <c r="BF404" i="5"/>
  <c r="BG404" i="5"/>
  <c r="BH404" i="5"/>
  <c r="BI404" i="5"/>
  <c r="BK404" i="5"/>
  <c r="J406" i="5"/>
  <c r="P406" i="5"/>
  <c r="R406" i="5"/>
  <c r="T406" i="5"/>
  <c r="BE406" i="5"/>
  <c r="BF406" i="5"/>
  <c r="BG406" i="5"/>
  <c r="BH406" i="5"/>
  <c r="BI406" i="5"/>
  <c r="BK406" i="5"/>
  <c r="J409" i="5"/>
  <c r="P409" i="5"/>
  <c r="R409" i="5"/>
  <c r="T409" i="5"/>
  <c r="BE409" i="5"/>
  <c r="BF409" i="5"/>
  <c r="BG409" i="5"/>
  <c r="BH409" i="5"/>
  <c r="BI409" i="5"/>
  <c r="BK409" i="5"/>
  <c r="J411" i="5"/>
  <c r="BE411" i="5" s="1"/>
  <c r="P411" i="5"/>
  <c r="R411" i="5"/>
  <c r="T411" i="5"/>
  <c r="BF411" i="5"/>
  <c r="BG411" i="5"/>
  <c r="BH411" i="5"/>
  <c r="BI411" i="5"/>
  <c r="BK411" i="5"/>
  <c r="J413" i="5"/>
  <c r="P413" i="5"/>
  <c r="R413" i="5"/>
  <c r="T413" i="5"/>
  <c r="BE413" i="5"/>
  <c r="BF413" i="5"/>
  <c r="BG413" i="5"/>
  <c r="BH413" i="5"/>
  <c r="BI413" i="5"/>
  <c r="BK413" i="5"/>
  <c r="J415" i="5"/>
  <c r="P415" i="5"/>
  <c r="R415" i="5"/>
  <c r="T415" i="5"/>
  <c r="BE415" i="5"/>
  <c r="BF415" i="5"/>
  <c r="BG415" i="5"/>
  <c r="BH415" i="5"/>
  <c r="BI415" i="5"/>
  <c r="BK415" i="5"/>
  <c r="J417" i="5"/>
  <c r="BE417" i="5" s="1"/>
  <c r="P417" i="5"/>
  <c r="R417" i="5"/>
  <c r="T417" i="5"/>
  <c r="BF417" i="5"/>
  <c r="BG417" i="5"/>
  <c r="BH417" i="5"/>
  <c r="BI417" i="5"/>
  <c r="BK417" i="5"/>
  <c r="J420" i="5"/>
  <c r="P420" i="5"/>
  <c r="R420" i="5"/>
  <c r="T420" i="5"/>
  <c r="BE420" i="5"/>
  <c r="BF420" i="5"/>
  <c r="BG420" i="5"/>
  <c r="BH420" i="5"/>
  <c r="BI420" i="5"/>
  <c r="BK420" i="5"/>
  <c r="J423" i="5"/>
  <c r="P423" i="5"/>
  <c r="R423" i="5"/>
  <c r="T423" i="5"/>
  <c r="BE423" i="5"/>
  <c r="BF423" i="5"/>
  <c r="BG423" i="5"/>
  <c r="BH423" i="5"/>
  <c r="BI423" i="5"/>
  <c r="BK423" i="5"/>
  <c r="J425" i="5"/>
  <c r="BE425" i="5" s="1"/>
  <c r="P425" i="5"/>
  <c r="R425" i="5"/>
  <c r="T425" i="5"/>
  <c r="BF425" i="5"/>
  <c r="BG425" i="5"/>
  <c r="BH425" i="5"/>
  <c r="BI425" i="5"/>
  <c r="BK425" i="5"/>
  <c r="J428" i="5"/>
  <c r="P428" i="5"/>
  <c r="R428" i="5"/>
  <c r="T428" i="5"/>
  <c r="BE428" i="5"/>
  <c r="BF428" i="5"/>
  <c r="BG428" i="5"/>
  <c r="BH428" i="5"/>
  <c r="BI428" i="5"/>
  <c r="BK428" i="5"/>
  <c r="J431" i="5"/>
  <c r="P431" i="5"/>
  <c r="R431" i="5"/>
  <c r="T431" i="5"/>
  <c r="BE431" i="5"/>
  <c r="BF431" i="5"/>
  <c r="BG431" i="5"/>
  <c r="BH431" i="5"/>
  <c r="BI431" i="5"/>
  <c r="BK431" i="5"/>
  <c r="J433" i="5"/>
  <c r="BE433" i="5" s="1"/>
  <c r="P433" i="5"/>
  <c r="R433" i="5"/>
  <c r="T433" i="5"/>
  <c r="BF433" i="5"/>
  <c r="BG433" i="5"/>
  <c r="BH433" i="5"/>
  <c r="BI433" i="5"/>
  <c r="BK433" i="5"/>
  <c r="J436" i="5"/>
  <c r="P436" i="5"/>
  <c r="R436" i="5"/>
  <c r="T436" i="5"/>
  <c r="BE436" i="5"/>
  <c r="BF436" i="5"/>
  <c r="BG436" i="5"/>
  <c r="BH436" i="5"/>
  <c r="BI436" i="5"/>
  <c r="BK436" i="5"/>
  <c r="J438" i="5"/>
  <c r="P438" i="5"/>
  <c r="R438" i="5"/>
  <c r="T438" i="5"/>
  <c r="BE438" i="5"/>
  <c r="BF438" i="5"/>
  <c r="BG438" i="5"/>
  <c r="BH438" i="5"/>
  <c r="BI438" i="5"/>
  <c r="BK438" i="5"/>
  <c r="J441" i="5"/>
  <c r="BE441" i="5" s="1"/>
  <c r="P441" i="5"/>
  <c r="R441" i="5"/>
  <c r="T441" i="5"/>
  <c r="BF441" i="5"/>
  <c r="BG441" i="5"/>
  <c r="BH441" i="5"/>
  <c r="BI441" i="5"/>
  <c r="BK441" i="5"/>
  <c r="J443" i="5"/>
  <c r="P443" i="5"/>
  <c r="R443" i="5"/>
  <c r="T443" i="5"/>
  <c r="BE443" i="5"/>
  <c r="BF443" i="5"/>
  <c r="BG443" i="5"/>
  <c r="BH443" i="5"/>
  <c r="BI443" i="5"/>
  <c r="BK443" i="5"/>
  <c r="J445" i="5"/>
  <c r="P445" i="5"/>
  <c r="R445" i="5"/>
  <c r="T445" i="5"/>
  <c r="BE445" i="5"/>
  <c r="BF445" i="5"/>
  <c r="BG445" i="5"/>
  <c r="BH445" i="5"/>
  <c r="BI445" i="5"/>
  <c r="BK445" i="5"/>
  <c r="J448" i="5"/>
  <c r="BE448" i="5" s="1"/>
  <c r="P448" i="5"/>
  <c r="R448" i="5"/>
  <c r="T448" i="5"/>
  <c r="BF448" i="5"/>
  <c r="BG448" i="5"/>
  <c r="BH448" i="5"/>
  <c r="BI448" i="5"/>
  <c r="BK448" i="5"/>
  <c r="J450" i="5"/>
  <c r="P450" i="5"/>
  <c r="R450" i="5"/>
  <c r="T450" i="5"/>
  <c r="BE450" i="5"/>
  <c r="BF450" i="5"/>
  <c r="BG450" i="5"/>
  <c r="BH450" i="5"/>
  <c r="BI450" i="5"/>
  <c r="BK450" i="5"/>
  <c r="J452" i="5"/>
  <c r="P452" i="5"/>
  <c r="R452" i="5"/>
  <c r="T452" i="5"/>
  <c r="BE452" i="5"/>
  <c r="BF452" i="5"/>
  <c r="BG452" i="5"/>
  <c r="BH452" i="5"/>
  <c r="BI452" i="5"/>
  <c r="BK452" i="5"/>
  <c r="J455" i="5"/>
  <c r="BE455" i="5" s="1"/>
  <c r="P455" i="5"/>
  <c r="R455" i="5"/>
  <c r="T455" i="5"/>
  <c r="BF455" i="5"/>
  <c r="BG455" i="5"/>
  <c r="BH455" i="5"/>
  <c r="BI455" i="5"/>
  <c r="BK455" i="5"/>
  <c r="J460" i="5"/>
  <c r="P460" i="5"/>
  <c r="R460" i="5"/>
  <c r="T460" i="5"/>
  <c r="BE460" i="5"/>
  <c r="BF460" i="5"/>
  <c r="BG460" i="5"/>
  <c r="BH460" i="5"/>
  <c r="BI460" i="5"/>
  <c r="BK460" i="5"/>
  <c r="J465" i="5"/>
  <c r="P465" i="5"/>
  <c r="R465" i="5"/>
  <c r="T465" i="5"/>
  <c r="BE465" i="5"/>
  <c r="BF465" i="5"/>
  <c r="BG465" i="5"/>
  <c r="BH465" i="5"/>
  <c r="BI465" i="5"/>
  <c r="BK465" i="5"/>
  <c r="J467" i="5"/>
  <c r="BE467" i="5" s="1"/>
  <c r="P467" i="5"/>
  <c r="R467" i="5"/>
  <c r="T467" i="5"/>
  <c r="BF467" i="5"/>
  <c r="BG467" i="5"/>
  <c r="BH467" i="5"/>
  <c r="BI467" i="5"/>
  <c r="BK467" i="5"/>
  <c r="J470" i="5"/>
  <c r="P470" i="5"/>
  <c r="R470" i="5"/>
  <c r="T470" i="5"/>
  <c r="BE470" i="5"/>
  <c r="BF470" i="5"/>
  <c r="BG470" i="5"/>
  <c r="BH470" i="5"/>
  <c r="BI470" i="5"/>
  <c r="BK470" i="5"/>
  <c r="J473" i="5"/>
  <c r="P473" i="5"/>
  <c r="R473" i="5"/>
  <c r="T473" i="5"/>
  <c r="BE473" i="5"/>
  <c r="BF473" i="5"/>
  <c r="BG473" i="5"/>
  <c r="BH473" i="5"/>
  <c r="BI473" i="5"/>
  <c r="BK473" i="5"/>
  <c r="J477" i="5"/>
  <c r="BE477" i="5" s="1"/>
  <c r="P477" i="5"/>
  <c r="P476" i="5" s="1"/>
  <c r="R477" i="5"/>
  <c r="T477" i="5"/>
  <c r="T476" i="5" s="1"/>
  <c r="BF477" i="5"/>
  <c r="BG477" i="5"/>
  <c r="BH477" i="5"/>
  <c r="BI477" i="5"/>
  <c r="BK477" i="5"/>
  <c r="BK476" i="5" s="1"/>
  <c r="J476" i="5" s="1"/>
  <c r="J71" i="5" s="1"/>
  <c r="J480" i="5"/>
  <c r="P480" i="5"/>
  <c r="R480" i="5"/>
  <c r="R476" i="5" s="1"/>
  <c r="T480" i="5"/>
  <c r="BE480" i="5"/>
  <c r="BF480" i="5"/>
  <c r="BG480" i="5"/>
  <c r="BH480" i="5"/>
  <c r="BI480" i="5"/>
  <c r="BK480" i="5"/>
  <c r="BK484" i="5"/>
  <c r="J484" i="5" s="1"/>
  <c r="J72" i="5" s="1"/>
  <c r="J485" i="5"/>
  <c r="BE485" i="5" s="1"/>
  <c r="P485" i="5"/>
  <c r="R485" i="5"/>
  <c r="R484" i="5" s="1"/>
  <c r="T485" i="5"/>
  <c r="T484" i="5" s="1"/>
  <c r="BF485" i="5"/>
  <c r="BG485" i="5"/>
  <c r="BH485" i="5"/>
  <c r="BI485" i="5"/>
  <c r="BK485" i="5"/>
  <c r="J488" i="5"/>
  <c r="P488" i="5"/>
  <c r="P484" i="5" s="1"/>
  <c r="R488" i="5"/>
  <c r="T488" i="5"/>
  <c r="BE488" i="5"/>
  <c r="BF488" i="5"/>
  <c r="BG488" i="5"/>
  <c r="BH488" i="5"/>
  <c r="BI488" i="5"/>
  <c r="BK488" i="5"/>
  <c r="J492" i="5"/>
  <c r="P492" i="5"/>
  <c r="R492" i="5"/>
  <c r="T492" i="5"/>
  <c r="BE492" i="5"/>
  <c r="BF492" i="5"/>
  <c r="BG492" i="5"/>
  <c r="BH492" i="5"/>
  <c r="BI492" i="5"/>
  <c r="BK492" i="5"/>
  <c r="J495" i="5"/>
  <c r="BE495" i="5" s="1"/>
  <c r="P495" i="5"/>
  <c r="R495" i="5"/>
  <c r="T495" i="5"/>
  <c r="BF495" i="5"/>
  <c r="BG495" i="5"/>
  <c r="BH495" i="5"/>
  <c r="BI495" i="5"/>
  <c r="BK495" i="5"/>
  <c r="J498" i="5"/>
  <c r="P498" i="5"/>
  <c r="R498" i="5"/>
  <c r="T498" i="5"/>
  <c r="BE498" i="5"/>
  <c r="BF498" i="5"/>
  <c r="BG498" i="5"/>
  <c r="BH498" i="5"/>
  <c r="BI498" i="5"/>
  <c r="BK498" i="5"/>
  <c r="P501" i="5"/>
  <c r="R501" i="5"/>
  <c r="BK501" i="5"/>
  <c r="J501" i="5" s="1"/>
  <c r="J73" i="5" s="1"/>
  <c r="J502" i="5"/>
  <c r="P502" i="5"/>
  <c r="R502" i="5"/>
  <c r="T502" i="5"/>
  <c r="T501" i="5" s="1"/>
  <c r="BE502" i="5"/>
  <c r="BF502" i="5"/>
  <c r="BG502" i="5"/>
  <c r="BH502" i="5"/>
  <c r="BI502" i="5"/>
  <c r="BK502" i="5"/>
  <c r="P506" i="5"/>
  <c r="P505" i="5" s="1"/>
  <c r="R506" i="5"/>
  <c r="R505" i="5" s="1"/>
  <c r="J507" i="5"/>
  <c r="BE507" i="5" s="1"/>
  <c r="P507" i="5"/>
  <c r="R507" i="5"/>
  <c r="T507" i="5"/>
  <c r="T506" i="5" s="1"/>
  <c r="T505" i="5" s="1"/>
  <c r="BF507" i="5"/>
  <c r="BG507" i="5"/>
  <c r="BH507" i="5"/>
  <c r="BI507" i="5"/>
  <c r="BK507" i="5"/>
  <c r="BK506" i="5" s="1"/>
  <c r="E7" i="4"/>
  <c r="E82" i="4" s="1"/>
  <c r="J14" i="4"/>
  <c r="J19" i="4"/>
  <c r="E20" i="4"/>
  <c r="F59" i="4" s="1"/>
  <c r="J20" i="4"/>
  <c r="J25" i="4"/>
  <c r="E26" i="4"/>
  <c r="J26" i="4"/>
  <c r="F36" i="4"/>
  <c r="BA57" i="2" s="1"/>
  <c r="J37" i="4"/>
  <c r="J38" i="4"/>
  <c r="J39" i="4"/>
  <c r="E50" i="4"/>
  <c r="E54" i="4"/>
  <c r="F56" i="4"/>
  <c r="J56" i="4"/>
  <c r="F58" i="4"/>
  <c r="J58" i="4"/>
  <c r="J59" i="4"/>
  <c r="E86" i="4"/>
  <c r="F88" i="4"/>
  <c r="J88" i="4"/>
  <c r="F90" i="4"/>
  <c r="J90" i="4"/>
  <c r="J91" i="4"/>
  <c r="T96" i="4"/>
  <c r="J97" i="4"/>
  <c r="BE97" i="4" s="1"/>
  <c r="P97" i="4"/>
  <c r="R97" i="4"/>
  <c r="T97" i="4"/>
  <c r="BF97" i="4"/>
  <c r="J36" i="4" s="1"/>
  <c r="AW57" i="2" s="1"/>
  <c r="BG97" i="4"/>
  <c r="F37" i="4" s="1"/>
  <c r="BB57" i="2" s="1"/>
  <c r="BH97" i="4"/>
  <c r="F38" i="4" s="1"/>
  <c r="BC57" i="2" s="1"/>
  <c r="BI97" i="4"/>
  <c r="F39" i="4" s="1"/>
  <c r="BD57" i="2" s="1"/>
  <c r="BK97" i="4"/>
  <c r="BK96" i="4" s="1"/>
  <c r="J100" i="4"/>
  <c r="BE100" i="4" s="1"/>
  <c r="P100" i="4"/>
  <c r="R100" i="4"/>
  <c r="T100" i="4"/>
  <c r="BF100" i="4"/>
  <c r="BG100" i="4"/>
  <c r="BH100" i="4"/>
  <c r="BI100" i="4"/>
  <c r="BK100" i="4"/>
  <c r="J104" i="4"/>
  <c r="BE104" i="4" s="1"/>
  <c r="P104" i="4"/>
  <c r="P96" i="4" s="1"/>
  <c r="R104" i="4"/>
  <c r="R96" i="4" s="1"/>
  <c r="T104" i="4"/>
  <c r="BF104" i="4"/>
  <c r="BG104" i="4"/>
  <c r="BH104" i="4"/>
  <c r="BI104" i="4"/>
  <c r="BK104" i="4"/>
  <c r="J110" i="4"/>
  <c r="P110" i="4"/>
  <c r="R110" i="4"/>
  <c r="T110" i="4"/>
  <c r="BE110" i="4"/>
  <c r="BF110" i="4"/>
  <c r="BG110" i="4"/>
  <c r="BH110" i="4"/>
  <c r="BI110" i="4"/>
  <c r="BK110" i="4"/>
  <c r="J116" i="4"/>
  <c r="P116" i="4"/>
  <c r="R116" i="4"/>
  <c r="T116" i="4"/>
  <c r="BE116" i="4"/>
  <c r="BF116" i="4"/>
  <c r="BG116" i="4"/>
  <c r="BH116" i="4"/>
  <c r="BI116" i="4"/>
  <c r="BK116" i="4"/>
  <c r="J122" i="4"/>
  <c r="BE122" i="4" s="1"/>
  <c r="P122" i="4"/>
  <c r="R122" i="4"/>
  <c r="T122" i="4"/>
  <c r="BF122" i="4"/>
  <c r="BG122" i="4"/>
  <c r="BH122" i="4"/>
  <c r="BI122" i="4"/>
  <c r="BK122" i="4"/>
  <c r="J128" i="4"/>
  <c r="BE128" i="4" s="1"/>
  <c r="P128" i="4"/>
  <c r="R128" i="4"/>
  <c r="T128" i="4"/>
  <c r="BF128" i="4"/>
  <c r="BG128" i="4"/>
  <c r="BH128" i="4"/>
  <c r="BI128" i="4"/>
  <c r="BK128" i="4"/>
  <c r="J134" i="4"/>
  <c r="BE134" i="4" s="1"/>
  <c r="P134" i="4"/>
  <c r="R134" i="4"/>
  <c r="T134" i="4"/>
  <c r="BF134" i="4"/>
  <c r="BG134" i="4"/>
  <c r="BH134" i="4"/>
  <c r="BI134" i="4"/>
  <c r="BK134" i="4"/>
  <c r="J140" i="4"/>
  <c r="BE140" i="4" s="1"/>
  <c r="P140" i="4"/>
  <c r="R140" i="4"/>
  <c r="T140" i="4"/>
  <c r="BF140" i="4"/>
  <c r="BG140" i="4"/>
  <c r="BH140" i="4"/>
  <c r="BI140" i="4"/>
  <c r="BK140" i="4"/>
  <c r="J144" i="4"/>
  <c r="P144" i="4"/>
  <c r="R144" i="4"/>
  <c r="T144" i="4"/>
  <c r="BE144" i="4"/>
  <c r="BF144" i="4"/>
  <c r="BG144" i="4"/>
  <c r="BH144" i="4"/>
  <c r="BI144" i="4"/>
  <c r="BK144" i="4"/>
  <c r="J148" i="4"/>
  <c r="P148" i="4"/>
  <c r="R148" i="4"/>
  <c r="T148" i="4"/>
  <c r="BE148" i="4"/>
  <c r="BF148" i="4"/>
  <c r="BG148" i="4"/>
  <c r="BH148" i="4"/>
  <c r="BI148" i="4"/>
  <c r="BK148" i="4"/>
  <c r="J152" i="4"/>
  <c r="BE152" i="4" s="1"/>
  <c r="P152" i="4"/>
  <c r="R152" i="4"/>
  <c r="T152" i="4"/>
  <c r="BF152" i="4"/>
  <c r="BG152" i="4"/>
  <c r="BH152" i="4"/>
  <c r="BI152" i="4"/>
  <c r="BK152" i="4"/>
  <c r="J155" i="4"/>
  <c r="BE155" i="4" s="1"/>
  <c r="P155" i="4"/>
  <c r="R155" i="4"/>
  <c r="T155" i="4"/>
  <c r="BF155" i="4"/>
  <c r="BG155" i="4"/>
  <c r="BH155" i="4"/>
  <c r="BI155" i="4"/>
  <c r="BK155" i="4"/>
  <c r="J161" i="4"/>
  <c r="BE161" i="4" s="1"/>
  <c r="P161" i="4"/>
  <c r="R161" i="4"/>
  <c r="T161" i="4"/>
  <c r="BF161" i="4"/>
  <c r="BG161" i="4"/>
  <c r="BH161" i="4"/>
  <c r="BI161" i="4"/>
  <c r="BK161" i="4"/>
  <c r="J167" i="4"/>
  <c r="BE167" i="4" s="1"/>
  <c r="P167" i="4"/>
  <c r="R167" i="4"/>
  <c r="T167" i="4"/>
  <c r="BF167" i="4"/>
  <c r="BG167" i="4"/>
  <c r="BH167" i="4"/>
  <c r="BI167" i="4"/>
  <c r="BK167" i="4"/>
  <c r="J173" i="4"/>
  <c r="P173" i="4"/>
  <c r="R173" i="4"/>
  <c r="T173" i="4"/>
  <c r="BE173" i="4"/>
  <c r="BF173" i="4"/>
  <c r="BG173" i="4"/>
  <c r="BH173" i="4"/>
  <c r="BI173" i="4"/>
  <c r="BK173" i="4"/>
  <c r="J185" i="4"/>
  <c r="P185" i="4"/>
  <c r="R185" i="4"/>
  <c r="T185" i="4"/>
  <c r="BE185" i="4"/>
  <c r="BF185" i="4"/>
  <c r="BG185" i="4"/>
  <c r="BH185" i="4"/>
  <c r="BI185" i="4"/>
  <c r="BK185" i="4"/>
  <c r="J192" i="4"/>
  <c r="BE192" i="4" s="1"/>
  <c r="P192" i="4"/>
  <c r="R192" i="4"/>
  <c r="T192" i="4"/>
  <c r="BF192" i="4"/>
  <c r="BG192" i="4"/>
  <c r="BH192" i="4"/>
  <c r="BI192" i="4"/>
  <c r="BK192" i="4"/>
  <c r="J196" i="4"/>
  <c r="BE196" i="4" s="1"/>
  <c r="P196" i="4"/>
  <c r="R196" i="4"/>
  <c r="T196" i="4"/>
  <c r="BF196" i="4"/>
  <c r="BG196" i="4"/>
  <c r="BH196" i="4"/>
  <c r="BI196" i="4"/>
  <c r="BK196" i="4"/>
  <c r="J203" i="4"/>
  <c r="BE203" i="4" s="1"/>
  <c r="P203" i="4"/>
  <c r="R203" i="4"/>
  <c r="T203" i="4"/>
  <c r="BF203" i="4"/>
  <c r="BG203" i="4"/>
  <c r="BH203" i="4"/>
  <c r="BI203" i="4"/>
  <c r="BK203" i="4"/>
  <c r="J208" i="4"/>
  <c r="BE208" i="4" s="1"/>
  <c r="P208" i="4"/>
  <c r="R208" i="4"/>
  <c r="T208" i="4"/>
  <c r="BF208" i="4"/>
  <c r="BG208" i="4"/>
  <c r="BH208" i="4"/>
  <c r="BI208" i="4"/>
  <c r="BK208" i="4"/>
  <c r="J215" i="4"/>
  <c r="P215" i="4"/>
  <c r="R215" i="4"/>
  <c r="T215" i="4"/>
  <c r="BE215" i="4"/>
  <c r="BF215" i="4"/>
  <c r="BG215" i="4"/>
  <c r="BH215" i="4"/>
  <c r="BI215" i="4"/>
  <c r="BK215" i="4"/>
  <c r="J220" i="4"/>
  <c r="P220" i="4"/>
  <c r="R220" i="4"/>
  <c r="T220" i="4"/>
  <c r="BE220" i="4"/>
  <c r="BF220" i="4"/>
  <c r="BG220" i="4"/>
  <c r="BH220" i="4"/>
  <c r="BI220" i="4"/>
  <c r="BK220" i="4"/>
  <c r="J224" i="4"/>
  <c r="BE224" i="4" s="1"/>
  <c r="P224" i="4"/>
  <c r="R224" i="4"/>
  <c r="T224" i="4"/>
  <c r="BF224" i="4"/>
  <c r="BG224" i="4"/>
  <c r="BH224" i="4"/>
  <c r="BI224" i="4"/>
  <c r="BK224" i="4"/>
  <c r="J229" i="4"/>
  <c r="BE229" i="4" s="1"/>
  <c r="P229" i="4"/>
  <c r="R229" i="4"/>
  <c r="T229" i="4"/>
  <c r="BF229" i="4"/>
  <c r="BG229" i="4"/>
  <c r="BH229" i="4"/>
  <c r="BI229" i="4"/>
  <c r="BK229" i="4"/>
  <c r="J241" i="4"/>
  <c r="BE241" i="4" s="1"/>
  <c r="P241" i="4"/>
  <c r="R241" i="4"/>
  <c r="T241" i="4"/>
  <c r="BF241" i="4"/>
  <c r="BG241" i="4"/>
  <c r="BH241" i="4"/>
  <c r="BI241" i="4"/>
  <c r="BK241" i="4"/>
  <c r="J248" i="4"/>
  <c r="BE248" i="4" s="1"/>
  <c r="P248" i="4"/>
  <c r="R248" i="4"/>
  <c r="T248" i="4"/>
  <c r="BF248" i="4"/>
  <c r="BG248" i="4"/>
  <c r="BH248" i="4"/>
  <c r="BI248" i="4"/>
  <c r="BK248" i="4"/>
  <c r="J252" i="4"/>
  <c r="P252" i="4"/>
  <c r="R252" i="4"/>
  <c r="T252" i="4"/>
  <c r="BE252" i="4"/>
  <c r="BF252" i="4"/>
  <c r="BG252" i="4"/>
  <c r="BH252" i="4"/>
  <c r="BI252" i="4"/>
  <c r="BK252" i="4"/>
  <c r="J258" i="4"/>
  <c r="P258" i="4"/>
  <c r="R258" i="4"/>
  <c r="T258" i="4"/>
  <c r="BE258" i="4"/>
  <c r="BF258" i="4"/>
  <c r="BG258" i="4"/>
  <c r="BH258" i="4"/>
  <c r="BI258" i="4"/>
  <c r="BK258" i="4"/>
  <c r="J265" i="4"/>
  <c r="BE265" i="4" s="1"/>
  <c r="P265" i="4"/>
  <c r="R265" i="4"/>
  <c r="T265" i="4"/>
  <c r="BF265" i="4"/>
  <c r="BG265" i="4"/>
  <c r="BH265" i="4"/>
  <c r="BI265" i="4"/>
  <c r="BK265" i="4"/>
  <c r="J273" i="4"/>
  <c r="BE273" i="4" s="1"/>
  <c r="P273" i="4"/>
  <c r="R273" i="4"/>
  <c r="T273" i="4"/>
  <c r="BF273" i="4"/>
  <c r="BG273" i="4"/>
  <c r="BH273" i="4"/>
  <c r="BI273" i="4"/>
  <c r="BK273" i="4"/>
  <c r="J276" i="4"/>
  <c r="BE276" i="4" s="1"/>
  <c r="P276" i="4"/>
  <c r="R276" i="4"/>
  <c r="T276" i="4"/>
  <c r="BF276" i="4"/>
  <c r="BG276" i="4"/>
  <c r="BH276" i="4"/>
  <c r="BI276" i="4"/>
  <c r="BK276" i="4"/>
  <c r="R280" i="4"/>
  <c r="J281" i="4"/>
  <c r="P281" i="4"/>
  <c r="P280" i="4" s="1"/>
  <c r="R281" i="4"/>
  <c r="T281" i="4"/>
  <c r="T280" i="4" s="1"/>
  <c r="BE281" i="4"/>
  <c r="BF281" i="4"/>
  <c r="BG281" i="4"/>
  <c r="BH281" i="4"/>
  <c r="BI281" i="4"/>
  <c r="BK281" i="4"/>
  <c r="BK280" i="4" s="1"/>
  <c r="J280" i="4" s="1"/>
  <c r="J66" i="4" s="1"/>
  <c r="J285" i="4"/>
  <c r="P285" i="4"/>
  <c r="R285" i="4"/>
  <c r="T285" i="4"/>
  <c r="BE285" i="4"/>
  <c r="BF285" i="4"/>
  <c r="BG285" i="4"/>
  <c r="BH285" i="4"/>
  <c r="BI285" i="4"/>
  <c r="BK285" i="4"/>
  <c r="P289" i="4"/>
  <c r="T289" i="4"/>
  <c r="J290" i="4"/>
  <c r="P290" i="4"/>
  <c r="R290" i="4"/>
  <c r="R289" i="4" s="1"/>
  <c r="T290" i="4"/>
  <c r="BE290" i="4"/>
  <c r="BF290" i="4"/>
  <c r="BG290" i="4"/>
  <c r="BH290" i="4"/>
  <c r="BI290" i="4"/>
  <c r="BK290" i="4"/>
  <c r="BK289" i="4" s="1"/>
  <c r="J289" i="4" s="1"/>
  <c r="J67" i="4" s="1"/>
  <c r="R294" i="4"/>
  <c r="J295" i="4"/>
  <c r="P295" i="4"/>
  <c r="P294" i="4" s="1"/>
  <c r="R295" i="4"/>
  <c r="T295" i="4"/>
  <c r="T294" i="4" s="1"/>
  <c r="BE295" i="4"/>
  <c r="BF295" i="4"/>
  <c r="BG295" i="4"/>
  <c r="BH295" i="4"/>
  <c r="BI295" i="4"/>
  <c r="BK295" i="4"/>
  <c r="BK294" i="4" s="1"/>
  <c r="J294" i="4" s="1"/>
  <c r="J68" i="4" s="1"/>
  <c r="J299" i="4"/>
  <c r="P299" i="4"/>
  <c r="R299" i="4"/>
  <c r="T299" i="4"/>
  <c r="BE299" i="4"/>
  <c r="BF299" i="4"/>
  <c r="BG299" i="4"/>
  <c r="BH299" i="4"/>
  <c r="BI299" i="4"/>
  <c r="BK299" i="4"/>
  <c r="J303" i="4"/>
  <c r="P303" i="4"/>
  <c r="R303" i="4"/>
  <c r="T303" i="4"/>
  <c r="BE303" i="4"/>
  <c r="BF303" i="4"/>
  <c r="BG303" i="4"/>
  <c r="BH303" i="4"/>
  <c r="BI303" i="4"/>
  <c r="BK303" i="4"/>
  <c r="J307" i="4"/>
  <c r="P307" i="4"/>
  <c r="R307" i="4"/>
  <c r="T307" i="4"/>
  <c r="BE307" i="4"/>
  <c r="BF307" i="4"/>
  <c r="BG307" i="4"/>
  <c r="BH307" i="4"/>
  <c r="BI307" i="4"/>
  <c r="BK307" i="4"/>
  <c r="P311" i="4"/>
  <c r="T311" i="4"/>
  <c r="J312" i="4"/>
  <c r="P312" i="4"/>
  <c r="R312" i="4"/>
  <c r="R311" i="4" s="1"/>
  <c r="T312" i="4"/>
  <c r="BE312" i="4"/>
  <c r="BF312" i="4"/>
  <c r="BG312" i="4"/>
  <c r="BH312" i="4"/>
  <c r="BI312" i="4"/>
  <c r="BK312" i="4"/>
  <c r="BK311" i="4" s="1"/>
  <c r="J311" i="4" s="1"/>
  <c r="J69" i="4" s="1"/>
  <c r="J316" i="4"/>
  <c r="BE316" i="4" s="1"/>
  <c r="P316" i="4"/>
  <c r="R316" i="4"/>
  <c r="T316" i="4"/>
  <c r="BF316" i="4"/>
  <c r="BG316" i="4"/>
  <c r="BH316" i="4"/>
  <c r="BI316" i="4"/>
  <c r="BK316" i="4"/>
  <c r="J320" i="4"/>
  <c r="BE320" i="4" s="1"/>
  <c r="P320" i="4"/>
  <c r="R320" i="4"/>
  <c r="T320" i="4"/>
  <c r="BF320" i="4"/>
  <c r="BG320" i="4"/>
  <c r="BH320" i="4"/>
  <c r="BI320" i="4"/>
  <c r="BK320" i="4"/>
  <c r="J323" i="4"/>
  <c r="BE323" i="4" s="1"/>
  <c r="P323" i="4"/>
  <c r="R323" i="4"/>
  <c r="T323" i="4"/>
  <c r="BF323" i="4"/>
  <c r="BG323" i="4"/>
  <c r="BH323" i="4"/>
  <c r="BI323" i="4"/>
  <c r="BK323" i="4"/>
  <c r="R326" i="4"/>
  <c r="BK326" i="4"/>
  <c r="J326" i="4" s="1"/>
  <c r="J70" i="4" s="1"/>
  <c r="J327" i="4"/>
  <c r="P327" i="4"/>
  <c r="P326" i="4" s="1"/>
  <c r="R327" i="4"/>
  <c r="T327" i="4"/>
  <c r="T326" i="4" s="1"/>
  <c r="BE327" i="4"/>
  <c r="BF327" i="4"/>
  <c r="BG327" i="4"/>
  <c r="BH327" i="4"/>
  <c r="BI327" i="4"/>
  <c r="BK327" i="4"/>
  <c r="J330" i="4"/>
  <c r="P330" i="4"/>
  <c r="R330" i="4"/>
  <c r="T330" i="4"/>
  <c r="BE330" i="4"/>
  <c r="BF330" i="4"/>
  <c r="BG330" i="4"/>
  <c r="BH330" i="4"/>
  <c r="BI330" i="4"/>
  <c r="BK330" i="4"/>
  <c r="J333" i="4"/>
  <c r="P333" i="4"/>
  <c r="R333" i="4"/>
  <c r="T333" i="4"/>
  <c r="BE333" i="4"/>
  <c r="BF333" i="4"/>
  <c r="BG333" i="4"/>
  <c r="BH333" i="4"/>
  <c r="BI333" i="4"/>
  <c r="BK333" i="4"/>
  <c r="P336" i="4"/>
  <c r="T336" i="4"/>
  <c r="J337" i="4"/>
  <c r="BE337" i="4" s="1"/>
  <c r="P337" i="4"/>
  <c r="R337" i="4"/>
  <c r="R336" i="4" s="1"/>
  <c r="T337" i="4"/>
  <c r="BF337" i="4"/>
  <c r="BG337" i="4"/>
  <c r="BH337" i="4"/>
  <c r="BI337" i="4"/>
  <c r="BK337" i="4"/>
  <c r="BK336" i="4" s="1"/>
  <c r="J336" i="4" s="1"/>
  <c r="J71" i="4" s="1"/>
  <c r="J340" i="4"/>
  <c r="BE340" i="4" s="1"/>
  <c r="P340" i="4"/>
  <c r="R340" i="4"/>
  <c r="T340" i="4"/>
  <c r="BF340" i="4"/>
  <c r="BG340" i="4"/>
  <c r="BH340" i="4"/>
  <c r="BI340" i="4"/>
  <c r="BK340" i="4"/>
  <c r="R343" i="4"/>
  <c r="BK343" i="4"/>
  <c r="J343" i="4" s="1"/>
  <c r="J72" i="4" s="1"/>
  <c r="J344" i="4"/>
  <c r="P344" i="4"/>
  <c r="P343" i="4" s="1"/>
  <c r="R344" i="4"/>
  <c r="T344" i="4"/>
  <c r="T343" i="4" s="1"/>
  <c r="BE344" i="4"/>
  <c r="BF344" i="4"/>
  <c r="BG344" i="4"/>
  <c r="BH344" i="4"/>
  <c r="BI344" i="4"/>
  <c r="BK344" i="4"/>
  <c r="E7" i="3"/>
  <c r="E50" i="3" s="1"/>
  <c r="J14" i="3"/>
  <c r="J91" i="3" s="1"/>
  <c r="J19" i="3"/>
  <c r="E20" i="3"/>
  <c r="J20" i="3"/>
  <c r="J25" i="3"/>
  <c r="E26" i="3"/>
  <c r="J59" i="3" s="1"/>
  <c r="J26" i="3"/>
  <c r="J37" i="3"/>
  <c r="J38" i="3"/>
  <c r="J39" i="3"/>
  <c r="E54" i="3"/>
  <c r="F56" i="3"/>
  <c r="J56" i="3"/>
  <c r="F58" i="3"/>
  <c r="J58" i="3"/>
  <c r="F59" i="3"/>
  <c r="E85" i="3"/>
  <c r="E89" i="3"/>
  <c r="F91" i="3"/>
  <c r="F93" i="3"/>
  <c r="J93" i="3"/>
  <c r="F94" i="3"/>
  <c r="J94" i="3"/>
  <c r="J100" i="3"/>
  <c r="P100" i="3"/>
  <c r="R100" i="3"/>
  <c r="R99" i="3" s="1"/>
  <c r="T100" i="3"/>
  <c r="T99" i="3" s="1"/>
  <c r="BE100" i="3"/>
  <c r="BF100" i="3"/>
  <c r="J36" i="3" s="1"/>
  <c r="AW56" i="2" s="1"/>
  <c r="BG100" i="3"/>
  <c r="BH100" i="3"/>
  <c r="F38" i="3" s="1"/>
  <c r="BC56" i="2" s="1"/>
  <c r="BI100" i="3"/>
  <c r="F39" i="3" s="1"/>
  <c r="BD56" i="2" s="1"/>
  <c r="BK100" i="3"/>
  <c r="BK99" i="3" s="1"/>
  <c r="J104" i="3"/>
  <c r="BE104" i="3" s="1"/>
  <c r="P104" i="3"/>
  <c r="R104" i="3"/>
  <c r="T104" i="3"/>
  <c r="BF104" i="3"/>
  <c r="F36" i="3" s="1"/>
  <c r="BA56" i="2" s="1"/>
  <c r="BG104" i="3"/>
  <c r="F37" i="3" s="1"/>
  <c r="BB56" i="2" s="1"/>
  <c r="BH104" i="3"/>
  <c r="BI104" i="3"/>
  <c r="BK104" i="3"/>
  <c r="J114" i="3"/>
  <c r="BE114" i="3" s="1"/>
  <c r="P114" i="3"/>
  <c r="P99" i="3" s="1"/>
  <c r="R114" i="3"/>
  <c r="T114" i="3"/>
  <c r="BF114" i="3"/>
  <c r="BG114" i="3"/>
  <c r="BH114" i="3"/>
  <c r="BI114" i="3"/>
  <c r="BK114" i="3"/>
  <c r="J122" i="3"/>
  <c r="P122" i="3"/>
  <c r="R122" i="3"/>
  <c r="T122" i="3"/>
  <c r="BE122" i="3"/>
  <c r="BF122" i="3"/>
  <c r="BG122" i="3"/>
  <c r="BH122" i="3"/>
  <c r="BI122" i="3"/>
  <c r="BK122" i="3"/>
  <c r="J126" i="3"/>
  <c r="P126" i="3"/>
  <c r="R126" i="3"/>
  <c r="T126" i="3"/>
  <c r="BE126" i="3"/>
  <c r="BF126" i="3"/>
  <c r="BG126" i="3"/>
  <c r="BH126" i="3"/>
  <c r="BI126" i="3"/>
  <c r="BK126" i="3"/>
  <c r="J129" i="3"/>
  <c r="BE129" i="3" s="1"/>
  <c r="P129" i="3"/>
  <c r="R129" i="3"/>
  <c r="T129" i="3"/>
  <c r="BF129" i="3"/>
  <c r="BG129" i="3"/>
  <c r="BH129" i="3"/>
  <c r="BI129" i="3"/>
  <c r="BK129" i="3"/>
  <c r="J136" i="3"/>
  <c r="P136" i="3"/>
  <c r="R136" i="3"/>
  <c r="T136" i="3"/>
  <c r="BE136" i="3"/>
  <c r="BF136" i="3"/>
  <c r="BG136" i="3"/>
  <c r="BH136" i="3"/>
  <c r="BI136" i="3"/>
  <c r="BK136" i="3"/>
  <c r="J143" i="3"/>
  <c r="BE143" i="3" s="1"/>
  <c r="P143" i="3"/>
  <c r="R143" i="3"/>
  <c r="T143" i="3"/>
  <c r="BF143" i="3"/>
  <c r="BG143" i="3"/>
  <c r="BH143" i="3"/>
  <c r="BI143" i="3"/>
  <c r="BK143" i="3"/>
  <c r="J147" i="3"/>
  <c r="BE147" i="3" s="1"/>
  <c r="P147" i="3"/>
  <c r="R147" i="3"/>
  <c r="T147" i="3"/>
  <c r="BF147" i="3"/>
  <c r="BG147" i="3"/>
  <c r="BH147" i="3"/>
  <c r="BI147" i="3"/>
  <c r="BK147" i="3"/>
  <c r="J155" i="3"/>
  <c r="P155" i="3"/>
  <c r="R155" i="3"/>
  <c r="T155" i="3"/>
  <c r="BE155" i="3"/>
  <c r="BF155" i="3"/>
  <c r="BG155" i="3"/>
  <c r="BH155" i="3"/>
  <c r="BI155" i="3"/>
  <c r="BK155" i="3"/>
  <c r="J161" i="3"/>
  <c r="P161" i="3"/>
  <c r="R161" i="3"/>
  <c r="T161" i="3"/>
  <c r="BE161" i="3"/>
  <c r="BF161" i="3"/>
  <c r="BG161" i="3"/>
  <c r="BH161" i="3"/>
  <c r="BI161" i="3"/>
  <c r="BK161" i="3"/>
  <c r="J169" i="3"/>
  <c r="BE169" i="3" s="1"/>
  <c r="P169" i="3"/>
  <c r="R169" i="3"/>
  <c r="T169" i="3"/>
  <c r="BF169" i="3"/>
  <c r="BG169" i="3"/>
  <c r="BH169" i="3"/>
  <c r="BI169" i="3"/>
  <c r="BK169" i="3"/>
  <c r="J177" i="3"/>
  <c r="P177" i="3"/>
  <c r="R177" i="3"/>
  <c r="T177" i="3"/>
  <c r="BE177" i="3"/>
  <c r="BF177" i="3"/>
  <c r="BG177" i="3"/>
  <c r="BH177" i="3"/>
  <c r="BI177" i="3"/>
  <c r="BK177" i="3"/>
  <c r="J185" i="3"/>
  <c r="BE185" i="3" s="1"/>
  <c r="P185" i="3"/>
  <c r="R185" i="3"/>
  <c r="T185" i="3"/>
  <c r="BF185" i="3"/>
  <c r="BG185" i="3"/>
  <c r="BH185" i="3"/>
  <c r="BI185" i="3"/>
  <c r="BK185" i="3"/>
  <c r="J193" i="3"/>
  <c r="BE193" i="3" s="1"/>
  <c r="P193" i="3"/>
  <c r="R193" i="3"/>
  <c r="T193" i="3"/>
  <c r="BF193" i="3"/>
  <c r="BG193" i="3"/>
  <c r="BH193" i="3"/>
  <c r="BI193" i="3"/>
  <c r="BK193" i="3"/>
  <c r="J201" i="3"/>
  <c r="P201" i="3"/>
  <c r="R201" i="3"/>
  <c r="T201" i="3"/>
  <c r="BE201" i="3"/>
  <c r="BF201" i="3"/>
  <c r="BG201" i="3"/>
  <c r="BH201" i="3"/>
  <c r="BI201" i="3"/>
  <c r="BK201" i="3"/>
  <c r="J205" i="3"/>
  <c r="P205" i="3"/>
  <c r="R205" i="3"/>
  <c r="T205" i="3"/>
  <c r="BE205" i="3"/>
  <c r="BF205" i="3"/>
  <c r="BG205" i="3"/>
  <c r="BH205" i="3"/>
  <c r="BI205" i="3"/>
  <c r="BK205" i="3"/>
  <c r="J209" i="3"/>
  <c r="BE209" i="3" s="1"/>
  <c r="P209" i="3"/>
  <c r="R209" i="3"/>
  <c r="T209" i="3"/>
  <c r="BF209" i="3"/>
  <c r="BG209" i="3"/>
  <c r="BH209" i="3"/>
  <c r="BI209" i="3"/>
  <c r="BK209" i="3"/>
  <c r="J215" i="3"/>
  <c r="P215" i="3"/>
  <c r="R215" i="3"/>
  <c r="T215" i="3"/>
  <c r="BE215" i="3"/>
  <c r="BF215" i="3"/>
  <c r="BG215" i="3"/>
  <c r="BH215" i="3"/>
  <c r="BI215" i="3"/>
  <c r="BK215" i="3"/>
  <c r="J221" i="3"/>
  <c r="BE221" i="3" s="1"/>
  <c r="P221" i="3"/>
  <c r="R221" i="3"/>
  <c r="T221" i="3"/>
  <c r="BF221" i="3"/>
  <c r="BG221" i="3"/>
  <c r="BH221" i="3"/>
  <c r="BI221" i="3"/>
  <c r="BK221" i="3"/>
  <c r="J237" i="3"/>
  <c r="BE237" i="3" s="1"/>
  <c r="P237" i="3"/>
  <c r="R237" i="3"/>
  <c r="T237" i="3"/>
  <c r="BF237" i="3"/>
  <c r="BG237" i="3"/>
  <c r="BH237" i="3"/>
  <c r="BI237" i="3"/>
  <c r="BK237" i="3"/>
  <c r="J244" i="3"/>
  <c r="P244" i="3"/>
  <c r="R244" i="3"/>
  <c r="T244" i="3"/>
  <c r="BE244" i="3"/>
  <c r="BF244" i="3"/>
  <c r="BG244" i="3"/>
  <c r="BH244" i="3"/>
  <c r="BI244" i="3"/>
  <c r="BK244" i="3"/>
  <c r="J248" i="3"/>
  <c r="P248" i="3"/>
  <c r="R248" i="3"/>
  <c r="T248" i="3"/>
  <c r="BE248" i="3"/>
  <c r="BF248" i="3"/>
  <c r="BG248" i="3"/>
  <c r="BH248" i="3"/>
  <c r="BI248" i="3"/>
  <c r="BK248" i="3"/>
  <c r="J257" i="3"/>
  <c r="BE257" i="3" s="1"/>
  <c r="P257" i="3"/>
  <c r="R257" i="3"/>
  <c r="T257" i="3"/>
  <c r="BF257" i="3"/>
  <c r="BG257" i="3"/>
  <c r="BH257" i="3"/>
  <c r="BI257" i="3"/>
  <c r="BK257" i="3"/>
  <c r="J262" i="3"/>
  <c r="P262" i="3"/>
  <c r="R262" i="3"/>
  <c r="T262" i="3"/>
  <c r="BE262" i="3"/>
  <c r="BF262" i="3"/>
  <c r="BG262" i="3"/>
  <c r="BH262" i="3"/>
  <c r="BI262" i="3"/>
  <c r="BK262" i="3"/>
  <c r="J269" i="3"/>
  <c r="BE269" i="3" s="1"/>
  <c r="P269" i="3"/>
  <c r="R269" i="3"/>
  <c r="T269" i="3"/>
  <c r="BF269" i="3"/>
  <c r="BG269" i="3"/>
  <c r="BH269" i="3"/>
  <c r="BI269" i="3"/>
  <c r="BK269" i="3"/>
  <c r="J274" i="3"/>
  <c r="BE274" i="3" s="1"/>
  <c r="P274" i="3"/>
  <c r="R274" i="3"/>
  <c r="T274" i="3"/>
  <c r="BF274" i="3"/>
  <c r="BG274" i="3"/>
  <c r="BH274" i="3"/>
  <c r="BI274" i="3"/>
  <c r="BK274" i="3"/>
  <c r="J279" i="3"/>
  <c r="P279" i="3"/>
  <c r="R279" i="3"/>
  <c r="T279" i="3"/>
  <c r="BE279" i="3"/>
  <c r="BF279" i="3"/>
  <c r="BG279" i="3"/>
  <c r="BH279" i="3"/>
  <c r="BI279" i="3"/>
  <c r="BK279" i="3"/>
  <c r="J284" i="3"/>
  <c r="P284" i="3"/>
  <c r="R284" i="3"/>
  <c r="T284" i="3"/>
  <c r="BE284" i="3"/>
  <c r="BF284" i="3"/>
  <c r="BG284" i="3"/>
  <c r="BH284" i="3"/>
  <c r="BI284" i="3"/>
  <c r="BK284" i="3"/>
  <c r="J295" i="3"/>
  <c r="BE295" i="3" s="1"/>
  <c r="P295" i="3"/>
  <c r="R295" i="3"/>
  <c r="T295" i="3"/>
  <c r="BF295" i="3"/>
  <c r="BG295" i="3"/>
  <c r="BH295" i="3"/>
  <c r="BI295" i="3"/>
  <c r="BK295" i="3"/>
  <c r="J302" i="3"/>
  <c r="P302" i="3"/>
  <c r="R302" i="3"/>
  <c r="T302" i="3"/>
  <c r="BE302" i="3"/>
  <c r="BF302" i="3"/>
  <c r="BG302" i="3"/>
  <c r="BH302" i="3"/>
  <c r="BI302" i="3"/>
  <c r="BK302" i="3"/>
  <c r="J306" i="3"/>
  <c r="BE306" i="3" s="1"/>
  <c r="P306" i="3"/>
  <c r="R306" i="3"/>
  <c r="T306" i="3"/>
  <c r="BF306" i="3"/>
  <c r="BG306" i="3"/>
  <c r="BH306" i="3"/>
  <c r="BI306" i="3"/>
  <c r="BK306" i="3"/>
  <c r="J314" i="3"/>
  <c r="BE314" i="3" s="1"/>
  <c r="P314" i="3"/>
  <c r="R314" i="3"/>
  <c r="T314" i="3"/>
  <c r="BF314" i="3"/>
  <c r="BG314" i="3"/>
  <c r="BH314" i="3"/>
  <c r="BI314" i="3"/>
  <c r="BK314" i="3"/>
  <c r="J324" i="3"/>
  <c r="P324" i="3"/>
  <c r="R324" i="3"/>
  <c r="T324" i="3"/>
  <c r="BE324" i="3"/>
  <c r="BF324" i="3"/>
  <c r="BG324" i="3"/>
  <c r="BH324" i="3"/>
  <c r="BI324" i="3"/>
  <c r="BK324" i="3"/>
  <c r="J329" i="3"/>
  <c r="P329" i="3"/>
  <c r="R329" i="3"/>
  <c r="T329" i="3"/>
  <c r="BE329" i="3"/>
  <c r="BF329" i="3"/>
  <c r="BG329" i="3"/>
  <c r="BH329" i="3"/>
  <c r="BI329" i="3"/>
  <c r="BK329" i="3"/>
  <c r="J337" i="3"/>
  <c r="BE337" i="3" s="1"/>
  <c r="P337" i="3"/>
  <c r="R337" i="3"/>
  <c r="T337" i="3"/>
  <c r="BF337" i="3"/>
  <c r="BG337" i="3"/>
  <c r="BH337" i="3"/>
  <c r="BI337" i="3"/>
  <c r="BK337" i="3"/>
  <c r="J345" i="3"/>
  <c r="P345" i="3"/>
  <c r="R345" i="3"/>
  <c r="T345" i="3"/>
  <c r="BE345" i="3"/>
  <c r="BF345" i="3"/>
  <c r="BG345" i="3"/>
  <c r="BH345" i="3"/>
  <c r="BI345" i="3"/>
  <c r="BK345" i="3"/>
  <c r="J354" i="3"/>
  <c r="BE354" i="3" s="1"/>
  <c r="P354" i="3"/>
  <c r="R354" i="3"/>
  <c r="T354" i="3"/>
  <c r="BF354" i="3"/>
  <c r="BG354" i="3"/>
  <c r="BH354" i="3"/>
  <c r="BI354" i="3"/>
  <c r="BK354" i="3"/>
  <c r="J357" i="3"/>
  <c r="BE357" i="3" s="1"/>
  <c r="P357" i="3"/>
  <c r="R357" i="3"/>
  <c r="T357" i="3"/>
  <c r="BF357" i="3"/>
  <c r="BG357" i="3"/>
  <c r="BH357" i="3"/>
  <c r="BI357" i="3"/>
  <c r="BK357" i="3"/>
  <c r="J361" i="3"/>
  <c r="P361" i="3"/>
  <c r="R361" i="3"/>
  <c r="T361" i="3"/>
  <c r="BE361" i="3"/>
  <c r="BF361" i="3"/>
  <c r="BG361" i="3"/>
  <c r="BH361" i="3"/>
  <c r="BI361" i="3"/>
  <c r="BK361" i="3"/>
  <c r="J365" i="3"/>
  <c r="P365" i="3"/>
  <c r="R365" i="3"/>
  <c r="T365" i="3"/>
  <c r="BE365" i="3"/>
  <c r="BF365" i="3"/>
  <c r="BG365" i="3"/>
  <c r="BH365" i="3"/>
  <c r="BI365" i="3"/>
  <c r="BK365" i="3"/>
  <c r="J369" i="3"/>
  <c r="BE369" i="3" s="1"/>
  <c r="P369" i="3"/>
  <c r="R369" i="3"/>
  <c r="T369" i="3"/>
  <c r="BF369" i="3"/>
  <c r="BG369" i="3"/>
  <c r="BH369" i="3"/>
  <c r="BI369" i="3"/>
  <c r="BK369" i="3"/>
  <c r="J372" i="3"/>
  <c r="P372" i="3"/>
  <c r="R372" i="3"/>
  <c r="T372" i="3"/>
  <c r="BE372" i="3"/>
  <c r="BF372" i="3"/>
  <c r="BG372" i="3"/>
  <c r="BH372" i="3"/>
  <c r="BI372" i="3"/>
  <c r="BK372" i="3"/>
  <c r="J379" i="3"/>
  <c r="BE379" i="3" s="1"/>
  <c r="P379" i="3"/>
  <c r="R379" i="3"/>
  <c r="T379" i="3"/>
  <c r="BF379" i="3"/>
  <c r="BG379" i="3"/>
  <c r="BH379" i="3"/>
  <c r="BI379" i="3"/>
  <c r="BK379" i="3"/>
  <c r="J383" i="3"/>
  <c r="BE383" i="3" s="1"/>
  <c r="P383" i="3"/>
  <c r="R383" i="3"/>
  <c r="T383" i="3"/>
  <c r="BF383" i="3"/>
  <c r="BG383" i="3"/>
  <c r="BH383" i="3"/>
  <c r="BI383" i="3"/>
  <c r="BK383" i="3"/>
  <c r="J387" i="3"/>
  <c r="P387" i="3"/>
  <c r="R387" i="3"/>
  <c r="T387" i="3"/>
  <c r="BE387" i="3"/>
  <c r="BF387" i="3"/>
  <c r="BG387" i="3"/>
  <c r="BH387" i="3"/>
  <c r="BI387" i="3"/>
  <c r="BK387" i="3"/>
  <c r="T391" i="3"/>
  <c r="BK391" i="3"/>
  <c r="J391" i="3" s="1"/>
  <c r="J66" i="3" s="1"/>
  <c r="J392" i="3"/>
  <c r="P392" i="3"/>
  <c r="P391" i="3" s="1"/>
  <c r="R392" i="3"/>
  <c r="R391" i="3" s="1"/>
  <c r="T392" i="3"/>
  <c r="BE392" i="3"/>
  <c r="BF392" i="3"/>
  <c r="BG392" i="3"/>
  <c r="BH392" i="3"/>
  <c r="BI392" i="3"/>
  <c r="BK392" i="3"/>
  <c r="J396" i="3"/>
  <c r="BE396" i="3" s="1"/>
  <c r="P396" i="3"/>
  <c r="R396" i="3"/>
  <c r="T396" i="3"/>
  <c r="BF396" i="3"/>
  <c r="BG396" i="3"/>
  <c r="BH396" i="3"/>
  <c r="BI396" i="3"/>
  <c r="BK396" i="3"/>
  <c r="R399" i="3"/>
  <c r="T399" i="3"/>
  <c r="J400" i="3"/>
  <c r="BE400" i="3" s="1"/>
  <c r="P400" i="3"/>
  <c r="P399" i="3" s="1"/>
  <c r="R400" i="3"/>
  <c r="T400" i="3"/>
  <c r="BF400" i="3"/>
  <c r="BG400" i="3"/>
  <c r="BH400" i="3"/>
  <c r="BI400" i="3"/>
  <c r="BK400" i="3"/>
  <c r="BK399" i="3" s="1"/>
  <c r="J399" i="3" s="1"/>
  <c r="J67" i="3" s="1"/>
  <c r="J403" i="3"/>
  <c r="BE403" i="3" s="1"/>
  <c r="P403" i="3"/>
  <c r="R403" i="3"/>
  <c r="T403" i="3"/>
  <c r="BF403" i="3"/>
  <c r="BG403" i="3"/>
  <c r="BH403" i="3"/>
  <c r="BI403" i="3"/>
  <c r="BK403" i="3"/>
  <c r="P406" i="3"/>
  <c r="J407" i="3"/>
  <c r="P407" i="3"/>
  <c r="R407" i="3"/>
  <c r="T407" i="3"/>
  <c r="T406" i="3" s="1"/>
  <c r="BE407" i="3"/>
  <c r="BF407" i="3"/>
  <c r="BG407" i="3"/>
  <c r="BH407" i="3"/>
  <c r="BI407" i="3"/>
  <c r="BK407" i="3"/>
  <c r="J414" i="3"/>
  <c r="P414" i="3"/>
  <c r="R414" i="3"/>
  <c r="T414" i="3"/>
  <c r="BE414" i="3"/>
  <c r="BF414" i="3"/>
  <c r="BG414" i="3"/>
  <c r="BH414" i="3"/>
  <c r="BI414" i="3"/>
  <c r="BK414" i="3"/>
  <c r="J417" i="3"/>
  <c r="BE417" i="3" s="1"/>
  <c r="P417" i="3"/>
  <c r="R417" i="3"/>
  <c r="T417" i="3"/>
  <c r="BF417" i="3"/>
  <c r="BG417" i="3"/>
  <c r="BH417" i="3"/>
  <c r="BI417" i="3"/>
  <c r="BK417" i="3"/>
  <c r="J419" i="3"/>
  <c r="BE419" i="3" s="1"/>
  <c r="P419" i="3"/>
  <c r="R419" i="3"/>
  <c r="R406" i="3" s="1"/>
  <c r="T419" i="3"/>
  <c r="BF419" i="3"/>
  <c r="BG419" i="3"/>
  <c r="BH419" i="3"/>
  <c r="BI419" i="3"/>
  <c r="BK419" i="3"/>
  <c r="J421" i="3"/>
  <c r="P421" i="3"/>
  <c r="R421" i="3"/>
  <c r="T421" i="3"/>
  <c r="BE421" i="3"/>
  <c r="BF421" i="3"/>
  <c r="BG421" i="3"/>
  <c r="BH421" i="3"/>
  <c r="BI421" i="3"/>
  <c r="BK421" i="3"/>
  <c r="J423" i="3"/>
  <c r="P423" i="3"/>
  <c r="R423" i="3"/>
  <c r="T423" i="3"/>
  <c r="BE423" i="3"/>
  <c r="BF423" i="3"/>
  <c r="BG423" i="3"/>
  <c r="BH423" i="3"/>
  <c r="BI423" i="3"/>
  <c r="BK423" i="3"/>
  <c r="BK406" i="3" s="1"/>
  <c r="J406" i="3" s="1"/>
  <c r="J68" i="3" s="1"/>
  <c r="J426" i="3"/>
  <c r="P426" i="3"/>
  <c r="R426" i="3"/>
  <c r="T426" i="3"/>
  <c r="BE426" i="3"/>
  <c r="BF426" i="3"/>
  <c r="BG426" i="3"/>
  <c r="BH426" i="3"/>
  <c r="BI426" i="3"/>
  <c r="BK426" i="3"/>
  <c r="J428" i="3"/>
  <c r="P428" i="3"/>
  <c r="R428" i="3"/>
  <c r="T428" i="3"/>
  <c r="BE428" i="3"/>
  <c r="BF428" i="3"/>
  <c r="BG428" i="3"/>
  <c r="BH428" i="3"/>
  <c r="BI428" i="3"/>
  <c r="BK428" i="3"/>
  <c r="J432" i="3"/>
  <c r="BE432" i="3" s="1"/>
  <c r="P432" i="3"/>
  <c r="R432" i="3"/>
  <c r="T432" i="3"/>
  <c r="BF432" i="3"/>
  <c r="BG432" i="3"/>
  <c r="BH432" i="3"/>
  <c r="BI432" i="3"/>
  <c r="BK432" i="3"/>
  <c r="J436" i="3"/>
  <c r="BE436" i="3" s="1"/>
  <c r="P436" i="3"/>
  <c r="R436" i="3"/>
  <c r="T436" i="3"/>
  <c r="BF436" i="3"/>
  <c r="BG436" i="3"/>
  <c r="BH436" i="3"/>
  <c r="BI436" i="3"/>
  <c r="BK436" i="3"/>
  <c r="BK440" i="3"/>
  <c r="J440" i="3" s="1"/>
  <c r="J69" i="3" s="1"/>
  <c r="J441" i="3"/>
  <c r="BE441" i="3" s="1"/>
  <c r="P441" i="3"/>
  <c r="R441" i="3"/>
  <c r="R440" i="3" s="1"/>
  <c r="T441" i="3"/>
  <c r="T440" i="3" s="1"/>
  <c r="BF441" i="3"/>
  <c r="BG441" i="3"/>
  <c r="BH441" i="3"/>
  <c r="BI441" i="3"/>
  <c r="BK441" i="3"/>
  <c r="J445" i="3"/>
  <c r="P445" i="3"/>
  <c r="P440" i="3" s="1"/>
  <c r="R445" i="3"/>
  <c r="T445" i="3"/>
  <c r="BE445" i="3"/>
  <c r="BF445" i="3"/>
  <c r="BG445" i="3"/>
  <c r="BH445" i="3"/>
  <c r="BI445" i="3"/>
  <c r="BK445" i="3"/>
  <c r="J452" i="3"/>
  <c r="P452" i="3"/>
  <c r="R452" i="3"/>
  <c r="T452" i="3"/>
  <c r="BE452" i="3"/>
  <c r="BF452" i="3"/>
  <c r="BG452" i="3"/>
  <c r="BH452" i="3"/>
  <c r="BI452" i="3"/>
  <c r="BK452" i="3"/>
  <c r="J456" i="3"/>
  <c r="BE456" i="3" s="1"/>
  <c r="P456" i="3"/>
  <c r="R456" i="3"/>
  <c r="T456" i="3"/>
  <c r="BF456" i="3"/>
  <c r="BG456" i="3"/>
  <c r="BH456" i="3"/>
  <c r="BI456" i="3"/>
  <c r="BK456" i="3"/>
  <c r="T458" i="3"/>
  <c r="J459" i="3"/>
  <c r="BE459" i="3" s="1"/>
  <c r="P459" i="3"/>
  <c r="R459" i="3"/>
  <c r="R458" i="3" s="1"/>
  <c r="T459" i="3"/>
  <c r="BF459" i="3"/>
  <c r="BG459" i="3"/>
  <c r="BH459" i="3"/>
  <c r="BI459" i="3"/>
  <c r="BK459" i="3"/>
  <c r="BK458" i="3" s="1"/>
  <c r="J458" i="3" s="1"/>
  <c r="J70" i="3" s="1"/>
  <c r="J462" i="3"/>
  <c r="P462" i="3"/>
  <c r="P458" i="3" s="1"/>
  <c r="R462" i="3"/>
  <c r="T462" i="3"/>
  <c r="BE462" i="3"/>
  <c r="BF462" i="3"/>
  <c r="BG462" i="3"/>
  <c r="BH462" i="3"/>
  <c r="BI462" i="3"/>
  <c r="BK462" i="3"/>
  <c r="J466" i="3"/>
  <c r="P466" i="3"/>
  <c r="R466" i="3"/>
  <c r="T466" i="3"/>
  <c r="BE466" i="3"/>
  <c r="BF466" i="3"/>
  <c r="BG466" i="3"/>
  <c r="BH466" i="3"/>
  <c r="BI466" i="3"/>
  <c r="BK466" i="3"/>
  <c r="J470" i="3"/>
  <c r="P470" i="3"/>
  <c r="R470" i="3"/>
  <c r="T470" i="3"/>
  <c r="BE470" i="3"/>
  <c r="BF470" i="3"/>
  <c r="BG470" i="3"/>
  <c r="BH470" i="3"/>
  <c r="BI470" i="3"/>
  <c r="BK470" i="3"/>
  <c r="J473" i="3"/>
  <c r="P473" i="3"/>
  <c r="R473" i="3"/>
  <c r="T473" i="3"/>
  <c r="BE473" i="3"/>
  <c r="BF473" i="3"/>
  <c r="BG473" i="3"/>
  <c r="BH473" i="3"/>
  <c r="BI473" i="3"/>
  <c r="BK473" i="3"/>
  <c r="J475" i="3"/>
  <c r="BE475" i="3" s="1"/>
  <c r="P475" i="3"/>
  <c r="R475" i="3"/>
  <c r="T475" i="3"/>
  <c r="BF475" i="3"/>
  <c r="BG475" i="3"/>
  <c r="BH475" i="3"/>
  <c r="BI475" i="3"/>
  <c r="BK475" i="3"/>
  <c r="J479" i="3"/>
  <c r="BE479" i="3" s="1"/>
  <c r="P479" i="3"/>
  <c r="R479" i="3"/>
  <c r="T479" i="3"/>
  <c r="BF479" i="3"/>
  <c r="BG479" i="3"/>
  <c r="BH479" i="3"/>
  <c r="BI479" i="3"/>
  <c r="BK479" i="3"/>
  <c r="J481" i="3"/>
  <c r="P481" i="3"/>
  <c r="R481" i="3"/>
  <c r="T481" i="3"/>
  <c r="BE481" i="3"/>
  <c r="BF481" i="3"/>
  <c r="BG481" i="3"/>
  <c r="BH481" i="3"/>
  <c r="BI481" i="3"/>
  <c r="BK481" i="3"/>
  <c r="J484" i="3"/>
  <c r="P484" i="3"/>
  <c r="R484" i="3"/>
  <c r="T484" i="3"/>
  <c r="BE484" i="3"/>
  <c r="BF484" i="3"/>
  <c r="BG484" i="3"/>
  <c r="BH484" i="3"/>
  <c r="BI484" i="3"/>
  <c r="BK484" i="3"/>
  <c r="J487" i="3"/>
  <c r="P487" i="3"/>
  <c r="R487" i="3"/>
  <c r="T487" i="3"/>
  <c r="BE487" i="3"/>
  <c r="BF487" i="3"/>
  <c r="BG487" i="3"/>
  <c r="BH487" i="3"/>
  <c r="BI487" i="3"/>
  <c r="BK487" i="3"/>
  <c r="J489" i="3"/>
  <c r="P489" i="3"/>
  <c r="R489" i="3"/>
  <c r="T489" i="3"/>
  <c r="BE489" i="3"/>
  <c r="BF489" i="3"/>
  <c r="BG489" i="3"/>
  <c r="BH489" i="3"/>
  <c r="BI489" i="3"/>
  <c r="BK489" i="3"/>
  <c r="J492" i="3"/>
  <c r="BE492" i="3" s="1"/>
  <c r="P492" i="3"/>
  <c r="R492" i="3"/>
  <c r="T492" i="3"/>
  <c r="BF492" i="3"/>
  <c r="BG492" i="3"/>
  <c r="BH492" i="3"/>
  <c r="BI492" i="3"/>
  <c r="BK492" i="3"/>
  <c r="J494" i="3"/>
  <c r="BE494" i="3" s="1"/>
  <c r="P494" i="3"/>
  <c r="R494" i="3"/>
  <c r="T494" i="3"/>
  <c r="BF494" i="3"/>
  <c r="BG494" i="3"/>
  <c r="BH494" i="3"/>
  <c r="BI494" i="3"/>
  <c r="BK494" i="3"/>
  <c r="J496" i="3"/>
  <c r="P496" i="3"/>
  <c r="R496" i="3"/>
  <c r="T496" i="3"/>
  <c r="BE496" i="3"/>
  <c r="BF496" i="3"/>
  <c r="BG496" i="3"/>
  <c r="BH496" i="3"/>
  <c r="BI496" i="3"/>
  <c r="BK496" i="3"/>
  <c r="J499" i="3"/>
  <c r="P499" i="3"/>
  <c r="R499" i="3"/>
  <c r="T499" i="3"/>
  <c r="BE499" i="3"/>
  <c r="BF499" i="3"/>
  <c r="BG499" i="3"/>
  <c r="BH499" i="3"/>
  <c r="BI499" i="3"/>
  <c r="BK499" i="3"/>
  <c r="J503" i="3"/>
  <c r="P503" i="3"/>
  <c r="R503" i="3"/>
  <c r="T503" i="3"/>
  <c r="BE503" i="3"/>
  <c r="BF503" i="3"/>
  <c r="BG503" i="3"/>
  <c r="BH503" i="3"/>
  <c r="BI503" i="3"/>
  <c r="BK503" i="3"/>
  <c r="J506" i="3"/>
  <c r="P506" i="3"/>
  <c r="R506" i="3"/>
  <c r="T506" i="3"/>
  <c r="BE506" i="3"/>
  <c r="BF506" i="3"/>
  <c r="BG506" i="3"/>
  <c r="BH506" i="3"/>
  <c r="BI506" i="3"/>
  <c r="BK506" i="3"/>
  <c r="J509" i="3"/>
  <c r="BE509" i="3" s="1"/>
  <c r="P509" i="3"/>
  <c r="R509" i="3"/>
  <c r="T509" i="3"/>
  <c r="BF509" i="3"/>
  <c r="BG509" i="3"/>
  <c r="BH509" i="3"/>
  <c r="BI509" i="3"/>
  <c r="BK509" i="3"/>
  <c r="J511" i="3"/>
  <c r="BE511" i="3" s="1"/>
  <c r="P511" i="3"/>
  <c r="R511" i="3"/>
  <c r="T511" i="3"/>
  <c r="BF511" i="3"/>
  <c r="BG511" i="3"/>
  <c r="BH511" i="3"/>
  <c r="BI511" i="3"/>
  <c r="BK511" i="3"/>
  <c r="J514" i="3"/>
  <c r="P514" i="3"/>
  <c r="R514" i="3"/>
  <c r="T514" i="3"/>
  <c r="BE514" i="3"/>
  <c r="BF514" i="3"/>
  <c r="BG514" i="3"/>
  <c r="BH514" i="3"/>
  <c r="BI514" i="3"/>
  <c r="BK514" i="3"/>
  <c r="J517" i="3"/>
  <c r="P517" i="3"/>
  <c r="R517" i="3"/>
  <c r="T517" i="3"/>
  <c r="BE517" i="3"/>
  <c r="BF517" i="3"/>
  <c r="BG517" i="3"/>
  <c r="BH517" i="3"/>
  <c r="BI517" i="3"/>
  <c r="BK517" i="3"/>
  <c r="J519" i="3"/>
  <c r="P519" i="3"/>
  <c r="R519" i="3"/>
  <c r="T519" i="3"/>
  <c r="BE519" i="3"/>
  <c r="BF519" i="3"/>
  <c r="BG519" i="3"/>
  <c r="BH519" i="3"/>
  <c r="BI519" i="3"/>
  <c r="BK519" i="3"/>
  <c r="J522" i="3"/>
  <c r="P522" i="3"/>
  <c r="R522" i="3"/>
  <c r="T522" i="3"/>
  <c r="BE522" i="3"/>
  <c r="BF522" i="3"/>
  <c r="BG522" i="3"/>
  <c r="BH522" i="3"/>
  <c r="BI522" i="3"/>
  <c r="BK522" i="3"/>
  <c r="J524" i="3"/>
  <c r="BE524" i="3" s="1"/>
  <c r="P524" i="3"/>
  <c r="R524" i="3"/>
  <c r="T524" i="3"/>
  <c r="BF524" i="3"/>
  <c r="BG524" i="3"/>
  <c r="BH524" i="3"/>
  <c r="BI524" i="3"/>
  <c r="BK524" i="3"/>
  <c r="J526" i="3"/>
  <c r="BE526" i="3" s="1"/>
  <c r="P526" i="3"/>
  <c r="R526" i="3"/>
  <c r="T526" i="3"/>
  <c r="BF526" i="3"/>
  <c r="BG526" i="3"/>
  <c r="BH526" i="3"/>
  <c r="BI526" i="3"/>
  <c r="BK526" i="3"/>
  <c r="J528" i="3"/>
  <c r="P528" i="3"/>
  <c r="R528" i="3"/>
  <c r="T528" i="3"/>
  <c r="BE528" i="3"/>
  <c r="BF528" i="3"/>
  <c r="BG528" i="3"/>
  <c r="BH528" i="3"/>
  <c r="BI528" i="3"/>
  <c r="BK528" i="3"/>
  <c r="J531" i="3"/>
  <c r="P531" i="3"/>
  <c r="R531" i="3"/>
  <c r="T531" i="3"/>
  <c r="BE531" i="3"/>
  <c r="BF531" i="3"/>
  <c r="BG531" i="3"/>
  <c r="BH531" i="3"/>
  <c r="BI531" i="3"/>
  <c r="BK531" i="3"/>
  <c r="J534" i="3"/>
  <c r="P534" i="3"/>
  <c r="R534" i="3"/>
  <c r="T534" i="3"/>
  <c r="BE534" i="3"/>
  <c r="BF534" i="3"/>
  <c r="BG534" i="3"/>
  <c r="BH534" i="3"/>
  <c r="BI534" i="3"/>
  <c r="BK534" i="3"/>
  <c r="J536" i="3"/>
  <c r="P536" i="3"/>
  <c r="R536" i="3"/>
  <c r="T536" i="3"/>
  <c r="BE536" i="3"/>
  <c r="BF536" i="3"/>
  <c r="BG536" i="3"/>
  <c r="BH536" i="3"/>
  <c r="BI536" i="3"/>
  <c r="BK536" i="3"/>
  <c r="J538" i="3"/>
  <c r="BE538" i="3" s="1"/>
  <c r="P538" i="3"/>
  <c r="R538" i="3"/>
  <c r="T538" i="3"/>
  <c r="BF538" i="3"/>
  <c r="BG538" i="3"/>
  <c r="BH538" i="3"/>
  <c r="BI538" i="3"/>
  <c r="BK538" i="3"/>
  <c r="J540" i="3"/>
  <c r="BE540" i="3" s="1"/>
  <c r="P540" i="3"/>
  <c r="R540" i="3"/>
  <c r="T540" i="3"/>
  <c r="BF540" i="3"/>
  <c r="BG540" i="3"/>
  <c r="BH540" i="3"/>
  <c r="BI540" i="3"/>
  <c r="BK540" i="3"/>
  <c r="J542" i="3"/>
  <c r="P542" i="3"/>
  <c r="R542" i="3"/>
  <c r="T542" i="3"/>
  <c r="BE542" i="3"/>
  <c r="BF542" i="3"/>
  <c r="BG542" i="3"/>
  <c r="BH542" i="3"/>
  <c r="BI542" i="3"/>
  <c r="BK542" i="3"/>
  <c r="J545" i="3"/>
  <c r="P545" i="3"/>
  <c r="R545" i="3"/>
  <c r="T545" i="3"/>
  <c r="BE545" i="3"/>
  <c r="BF545" i="3"/>
  <c r="BG545" i="3"/>
  <c r="BH545" i="3"/>
  <c r="BI545" i="3"/>
  <c r="BK545" i="3"/>
  <c r="J548" i="3"/>
  <c r="P548" i="3"/>
  <c r="R548" i="3"/>
  <c r="T548" i="3"/>
  <c r="BE548" i="3"/>
  <c r="BF548" i="3"/>
  <c r="BG548" i="3"/>
  <c r="BH548" i="3"/>
  <c r="BI548" i="3"/>
  <c r="BK548" i="3"/>
  <c r="J551" i="3"/>
  <c r="P551" i="3"/>
  <c r="R551" i="3"/>
  <c r="T551" i="3"/>
  <c r="BE551" i="3"/>
  <c r="BF551" i="3"/>
  <c r="BG551" i="3"/>
  <c r="BH551" i="3"/>
  <c r="BI551" i="3"/>
  <c r="BK551" i="3"/>
  <c r="J554" i="3"/>
  <c r="BE554" i="3" s="1"/>
  <c r="P554" i="3"/>
  <c r="R554" i="3"/>
  <c r="T554" i="3"/>
  <c r="BF554" i="3"/>
  <c r="BG554" i="3"/>
  <c r="BH554" i="3"/>
  <c r="BI554" i="3"/>
  <c r="BK554" i="3"/>
  <c r="J556" i="3"/>
  <c r="BE556" i="3" s="1"/>
  <c r="P556" i="3"/>
  <c r="R556" i="3"/>
  <c r="T556" i="3"/>
  <c r="BF556" i="3"/>
  <c r="BG556" i="3"/>
  <c r="BH556" i="3"/>
  <c r="BI556" i="3"/>
  <c r="BK556" i="3"/>
  <c r="J558" i="3"/>
  <c r="P558" i="3"/>
  <c r="R558" i="3"/>
  <c r="T558" i="3"/>
  <c r="BE558" i="3"/>
  <c r="BF558" i="3"/>
  <c r="BG558" i="3"/>
  <c r="BH558" i="3"/>
  <c r="BI558" i="3"/>
  <c r="BK558" i="3"/>
  <c r="J560" i="3"/>
  <c r="P560" i="3"/>
  <c r="R560" i="3"/>
  <c r="T560" i="3"/>
  <c r="BE560" i="3"/>
  <c r="BF560" i="3"/>
  <c r="BG560" i="3"/>
  <c r="BH560" i="3"/>
  <c r="BI560" i="3"/>
  <c r="BK560" i="3"/>
  <c r="J563" i="3"/>
  <c r="P563" i="3"/>
  <c r="P562" i="3" s="1"/>
  <c r="R563" i="3"/>
  <c r="T563" i="3"/>
  <c r="T562" i="3" s="1"/>
  <c r="BE563" i="3"/>
  <c r="BF563" i="3"/>
  <c r="BG563" i="3"/>
  <c r="BH563" i="3"/>
  <c r="BI563" i="3"/>
  <c r="BK563" i="3"/>
  <c r="J567" i="3"/>
  <c r="BE567" i="3" s="1"/>
  <c r="P567" i="3"/>
  <c r="R567" i="3"/>
  <c r="T567" i="3"/>
  <c r="BF567" i="3"/>
  <c r="BG567" i="3"/>
  <c r="BH567" i="3"/>
  <c r="BI567" i="3"/>
  <c r="BK567" i="3"/>
  <c r="J570" i="3"/>
  <c r="P570" i="3"/>
  <c r="R570" i="3"/>
  <c r="T570" i="3"/>
  <c r="BE570" i="3"/>
  <c r="BF570" i="3"/>
  <c r="BG570" i="3"/>
  <c r="BH570" i="3"/>
  <c r="BI570" i="3"/>
  <c r="BK570" i="3"/>
  <c r="J574" i="3"/>
  <c r="BE574" i="3" s="1"/>
  <c r="P574" i="3"/>
  <c r="R574" i="3"/>
  <c r="T574" i="3"/>
  <c r="BF574" i="3"/>
  <c r="BG574" i="3"/>
  <c r="BH574" i="3"/>
  <c r="BI574" i="3"/>
  <c r="BK574" i="3"/>
  <c r="BK562" i="3" s="1"/>
  <c r="J562" i="3" s="1"/>
  <c r="J71" i="3" s="1"/>
  <c r="J576" i="3"/>
  <c r="BE576" i="3" s="1"/>
  <c r="P576" i="3"/>
  <c r="R576" i="3"/>
  <c r="R562" i="3" s="1"/>
  <c r="T576" i="3"/>
  <c r="BF576" i="3"/>
  <c r="BG576" i="3"/>
  <c r="BH576" i="3"/>
  <c r="BI576" i="3"/>
  <c r="BK576" i="3"/>
  <c r="P578" i="3"/>
  <c r="BK578" i="3"/>
  <c r="J578" i="3" s="1"/>
  <c r="J72" i="3" s="1"/>
  <c r="J579" i="3"/>
  <c r="P579" i="3"/>
  <c r="R579" i="3"/>
  <c r="R578" i="3" s="1"/>
  <c r="T579" i="3"/>
  <c r="BE579" i="3"/>
  <c r="BF579" i="3"/>
  <c r="BG579" i="3"/>
  <c r="BH579" i="3"/>
  <c r="BI579" i="3"/>
  <c r="BK579" i="3"/>
  <c r="J582" i="3"/>
  <c r="P582" i="3"/>
  <c r="R582" i="3"/>
  <c r="T582" i="3"/>
  <c r="BE582" i="3"/>
  <c r="BF582" i="3"/>
  <c r="BG582" i="3"/>
  <c r="BH582" i="3"/>
  <c r="BI582" i="3"/>
  <c r="BK582" i="3"/>
  <c r="J586" i="3"/>
  <c r="BE586" i="3" s="1"/>
  <c r="P586" i="3"/>
  <c r="R586" i="3"/>
  <c r="T586" i="3"/>
  <c r="T578" i="3" s="1"/>
  <c r="BF586" i="3"/>
  <c r="BG586" i="3"/>
  <c r="BH586" i="3"/>
  <c r="BI586" i="3"/>
  <c r="BK586" i="3"/>
  <c r="J589" i="3"/>
  <c r="BE589" i="3" s="1"/>
  <c r="P589" i="3"/>
  <c r="R589" i="3"/>
  <c r="T589" i="3"/>
  <c r="BF589" i="3"/>
  <c r="BG589" i="3"/>
  <c r="BH589" i="3"/>
  <c r="BI589" i="3"/>
  <c r="BK589" i="3"/>
  <c r="J592" i="3"/>
  <c r="P592" i="3"/>
  <c r="R592" i="3"/>
  <c r="T592" i="3"/>
  <c r="BE592" i="3"/>
  <c r="BF592" i="3"/>
  <c r="BG592" i="3"/>
  <c r="BH592" i="3"/>
  <c r="BI592" i="3"/>
  <c r="BK592" i="3"/>
  <c r="R595" i="3"/>
  <c r="J596" i="3"/>
  <c r="P596" i="3"/>
  <c r="P595" i="3" s="1"/>
  <c r="R596" i="3"/>
  <c r="T596" i="3"/>
  <c r="T595" i="3" s="1"/>
  <c r="BE596" i="3"/>
  <c r="BF596" i="3"/>
  <c r="BG596" i="3"/>
  <c r="BH596" i="3"/>
  <c r="BI596" i="3"/>
  <c r="BK596" i="3"/>
  <c r="BK595" i="3" s="1"/>
  <c r="J595" i="3" s="1"/>
  <c r="J73" i="3" s="1"/>
  <c r="R600" i="3"/>
  <c r="R599" i="3" s="1"/>
  <c r="BK600" i="3"/>
  <c r="BK599" i="3" s="1"/>
  <c r="J599" i="3" s="1"/>
  <c r="J74" i="3" s="1"/>
  <c r="J601" i="3"/>
  <c r="BE601" i="3" s="1"/>
  <c r="P601" i="3"/>
  <c r="P600" i="3" s="1"/>
  <c r="P599" i="3" s="1"/>
  <c r="R601" i="3"/>
  <c r="T601" i="3"/>
  <c r="T600" i="3" s="1"/>
  <c r="T599" i="3" s="1"/>
  <c r="BF601" i="3"/>
  <c r="BG601" i="3"/>
  <c r="BH601" i="3"/>
  <c r="BI601" i="3"/>
  <c r="BK601" i="3"/>
  <c r="L44" i="2"/>
  <c r="L45" i="2"/>
  <c r="L47" i="2"/>
  <c r="AM47" i="2"/>
  <c r="L49" i="2"/>
  <c r="AM49" i="2"/>
  <c r="L50" i="2"/>
  <c r="AM50" i="2"/>
  <c r="AS55" i="2"/>
  <c r="AS54" i="2" s="1"/>
  <c r="AX56" i="2"/>
  <c r="AY56" i="2"/>
  <c r="AX57" i="2"/>
  <c r="AY57" i="2"/>
  <c r="AX58" i="2"/>
  <c r="AY58" i="2"/>
  <c r="AX59" i="2"/>
  <c r="AY59" i="2"/>
  <c r="AV60" i="2"/>
  <c r="AX60" i="2"/>
  <c r="AX61" i="2"/>
  <c r="AY61" i="2"/>
  <c r="AX62" i="2"/>
  <c r="AY62" i="2"/>
  <c r="AX63" i="2"/>
  <c r="AY63" i="2"/>
  <c r="AT63" i="2" l="1"/>
  <c r="P86" i="10"/>
  <c r="P85" i="10" s="1"/>
  <c r="AU63" i="2" s="1"/>
  <c r="T86" i="10"/>
  <c r="T85" i="10" s="1"/>
  <c r="J33" i="10"/>
  <c r="AV63" i="2" s="1"/>
  <c r="F33" i="10"/>
  <c r="AZ63" i="2" s="1"/>
  <c r="BK86" i="10"/>
  <c r="J87" i="10"/>
  <c r="J61" i="10" s="1"/>
  <c r="BK87" i="9"/>
  <c r="J88" i="9"/>
  <c r="J61" i="9" s="1"/>
  <c r="R87" i="9"/>
  <c r="R86" i="9" s="1"/>
  <c r="P87" i="9"/>
  <c r="P86" i="9" s="1"/>
  <c r="AU62" i="2" s="1"/>
  <c r="T87" i="9"/>
  <c r="T86" i="9" s="1"/>
  <c r="F33" i="9"/>
  <c r="AZ62" i="2" s="1"/>
  <c r="J33" i="9"/>
  <c r="AV62" i="2" s="1"/>
  <c r="AT62" i="2" s="1"/>
  <c r="J83" i="9"/>
  <c r="F33" i="8"/>
  <c r="AZ61" i="2" s="1"/>
  <c r="T84" i="8"/>
  <c r="T83" i="8" s="1"/>
  <c r="R84" i="8"/>
  <c r="R83" i="8" s="1"/>
  <c r="BK84" i="8"/>
  <c r="J85" i="8"/>
  <c r="J61" i="8" s="1"/>
  <c r="J33" i="8"/>
  <c r="AV61" i="2" s="1"/>
  <c r="AT61" i="2" s="1"/>
  <c r="J59" i="7"/>
  <c r="J30" i="7"/>
  <c r="AT60" i="2"/>
  <c r="J81" i="7"/>
  <c r="J60" i="7" s="1"/>
  <c r="T90" i="6"/>
  <c r="T89" i="6" s="1"/>
  <c r="P90" i="6"/>
  <c r="P89" i="6" s="1"/>
  <c r="AU59" i="2" s="1"/>
  <c r="BK90" i="6"/>
  <c r="J92" i="6"/>
  <c r="J66" i="6" s="1"/>
  <c r="J35" i="6"/>
  <c r="AV59" i="2" s="1"/>
  <c r="AT59" i="2" s="1"/>
  <c r="J99" i="5"/>
  <c r="J65" i="5" s="1"/>
  <c r="BK98" i="5"/>
  <c r="J35" i="5"/>
  <c r="AV58" i="2" s="1"/>
  <c r="AT58" i="2" s="1"/>
  <c r="F35" i="5"/>
  <c r="AZ58" i="2" s="1"/>
  <c r="R98" i="5"/>
  <c r="R97" i="5" s="1"/>
  <c r="BK505" i="5"/>
  <c r="J505" i="5" s="1"/>
  <c r="J74" i="5" s="1"/>
  <c r="J506" i="5"/>
  <c r="J75" i="5" s="1"/>
  <c r="T98" i="5"/>
  <c r="T97" i="5" s="1"/>
  <c r="P98" i="5"/>
  <c r="P97" i="5" s="1"/>
  <c r="AU58" i="2" s="1"/>
  <c r="J59" i="5"/>
  <c r="R95" i="4"/>
  <c r="R94" i="4" s="1"/>
  <c r="BK95" i="4"/>
  <c r="J96" i="4"/>
  <c r="J65" i="4" s="1"/>
  <c r="P95" i="4"/>
  <c r="P94" i="4" s="1"/>
  <c r="AU57" i="2" s="1"/>
  <c r="F35" i="4"/>
  <c r="AZ57" i="2" s="1"/>
  <c r="J35" i="4"/>
  <c r="AV57" i="2" s="1"/>
  <c r="AT57" i="2" s="1"/>
  <c r="T95" i="4"/>
  <c r="T94" i="4" s="1"/>
  <c r="F91" i="4"/>
  <c r="BD55" i="2"/>
  <c r="BD54" i="2" s="1"/>
  <c r="W33" i="2" s="1"/>
  <c r="BB55" i="2"/>
  <c r="AX55" i="2" s="1"/>
  <c r="F35" i="3"/>
  <c r="AZ56" i="2" s="1"/>
  <c r="BK98" i="3"/>
  <c r="J99" i="3"/>
  <c r="J65" i="3" s="1"/>
  <c r="P98" i="3"/>
  <c r="P97" i="3" s="1"/>
  <c r="AU56" i="2" s="1"/>
  <c r="J35" i="3"/>
  <c r="AV56" i="2" s="1"/>
  <c r="AT56" i="2" s="1"/>
  <c r="T98" i="3"/>
  <c r="T97" i="3" s="1"/>
  <c r="R98" i="3"/>
  <c r="R97" i="3" s="1"/>
  <c r="BC55" i="2"/>
  <c r="BC54" i="2" s="1"/>
  <c r="BA55" i="2"/>
  <c r="BA54" i="2" s="1"/>
  <c r="J600" i="3"/>
  <c r="J75" i="3" s="1"/>
  <c r="BB54" i="2"/>
  <c r="J86" i="10" l="1"/>
  <c r="J60" i="10" s="1"/>
  <c r="BK85" i="10"/>
  <c r="J85" i="10" s="1"/>
  <c r="BK86" i="9"/>
  <c r="J86" i="9" s="1"/>
  <c r="J87" i="9"/>
  <c r="J60" i="9" s="1"/>
  <c r="BK83" i="8"/>
  <c r="J83" i="8" s="1"/>
  <c r="J84" i="8"/>
  <c r="J60" i="8" s="1"/>
  <c r="J39" i="7"/>
  <c r="AG60" i="2"/>
  <c r="AN60" i="2" s="1"/>
  <c r="BK89" i="6"/>
  <c r="J89" i="6" s="1"/>
  <c r="J90" i="6"/>
  <c r="J64" i="6" s="1"/>
  <c r="BK97" i="5"/>
  <c r="J97" i="5" s="1"/>
  <c r="J98" i="5"/>
  <c r="J64" i="5" s="1"/>
  <c r="AU55" i="2"/>
  <c r="AU54" i="2" s="1"/>
  <c r="AY55" i="2"/>
  <c r="AZ55" i="2"/>
  <c r="BK94" i="4"/>
  <c r="J94" i="4" s="1"/>
  <c r="J95" i="4"/>
  <c r="J64" i="4" s="1"/>
  <c r="AW55" i="2"/>
  <c r="BK97" i="3"/>
  <c r="J97" i="3" s="1"/>
  <c r="J98" i="3"/>
  <c r="J64" i="3" s="1"/>
  <c r="W30" i="2"/>
  <c r="AW54" i="2"/>
  <c r="AK30" i="2" s="1"/>
  <c r="AX54" i="2"/>
  <c r="W31" i="2"/>
  <c r="AY54" i="2"/>
  <c r="W32" i="2"/>
  <c r="J59" i="10" l="1"/>
  <c r="J30" i="10"/>
  <c r="J59" i="9"/>
  <c r="J30" i="9"/>
  <c r="J59" i="8"/>
  <c r="J30" i="8"/>
  <c r="J63" i="6"/>
  <c r="J32" i="6"/>
  <c r="J63" i="5"/>
  <c r="J32" i="5"/>
  <c r="J63" i="4"/>
  <c r="J32" i="4"/>
  <c r="AV55" i="2"/>
  <c r="AT55" i="2" s="1"/>
  <c r="AZ54" i="2"/>
  <c r="J63" i="3"/>
  <c r="J32" i="3"/>
  <c r="AG63" i="2" l="1"/>
  <c r="AN63" i="2" s="1"/>
  <c r="J39" i="10"/>
  <c r="J39" i="9"/>
  <c r="AG62" i="2"/>
  <c r="AN62" i="2" s="1"/>
  <c r="AG61" i="2"/>
  <c r="AN61" i="2" s="1"/>
  <c r="J39" i="8"/>
  <c r="AG59" i="2"/>
  <c r="AN59" i="2" s="1"/>
  <c r="J41" i="6"/>
  <c r="AG58" i="2"/>
  <c r="AN58" i="2" s="1"/>
  <c r="J41" i="5"/>
  <c r="AG57" i="2"/>
  <c r="AN57" i="2" s="1"/>
  <c r="J41" i="4"/>
  <c r="W29" i="2"/>
  <c r="AV54" i="2"/>
  <c r="AG56" i="2"/>
  <c r="J41" i="3"/>
  <c r="AT54" i="2" l="1"/>
  <c r="AK29" i="2"/>
  <c r="AG55" i="2"/>
  <c r="AN56" i="2"/>
  <c r="AN55" i="2" l="1"/>
  <c r="AG54" i="2"/>
  <c r="AK26" i="2" l="1"/>
  <c r="AK35" i="2" s="1"/>
  <c r="AN54" i="2"/>
</calcChain>
</file>

<file path=xl/sharedStrings.xml><?xml version="1.0" encoding="utf-8"?>
<sst xmlns="http://schemas.openxmlformats.org/spreadsheetml/2006/main" count="14448" uniqueCount="2053">
  <si>
    <t>2</t>
  </si>
  <si>
    <t/>
  </si>
  <si>
    <t>{8fd1606c-a3b6-45a8-a13a-e41e667b5aa9}</t>
  </si>
  <si>
    <t>{39c4acc6-ca21-428f-9cd1-8976aa6943e9}</t>
  </si>
  <si>
    <t>IMPORT</t>
  </si>
  <si>
    <t>1</t>
  </si>
  <si>
    <t>STA</t>
  </si>
  <si>
    <t>Ostatní a vedlejší náklady</t>
  </si>
  <si>
    <t>OVN</t>
  </si>
  <si>
    <t>/</t>
  </si>
  <si>
    <t>{7ac81e94-c681-4555-9582-86e3c710360e}</t>
  </si>
  <si>
    <t>Veřejná část kanalizačních přípojek</t>
  </si>
  <si>
    <t>SO 3</t>
  </si>
  <si>
    <t>{01f2b66d-524a-48de-bd28-6ab5de5824c4}</t>
  </si>
  <si>
    <t>Elektro technologická část, přípojka NN ČSOV</t>
  </si>
  <si>
    <t>PS 1.2</t>
  </si>
  <si>
    <t>{a9bc5ee6-1c31-48f6-9c73-d6abe3dd53ec}</t>
  </si>
  <si>
    <t>Technologická část ČSOV</t>
  </si>
  <si>
    <t>PS 1.1</t>
  </si>
  <si>
    <t>{e1cd864d-17b1-43dc-affe-e67ebf53ac29}</t>
  </si>
  <si>
    <t>{812cc443-b36f-406c-af7d-893f36fc271a}</t>
  </si>
  <si>
    <t>Soupis</t>
  </si>
  <si>
    <t>Obnova komunikace III. třídy - provizorní povrch</t>
  </si>
  <si>
    <t>SO 1.K</t>
  </si>
  <si>
    <t>{296e656b-559a-4eda-bd0f-28a61646ec4f}</t>
  </si>
  <si>
    <t>Výtlak splaškových vod</t>
  </si>
  <si>
    <t>SO 1.3</t>
  </si>
  <si>
    <t>{ea8a635e-33fc-4944-8af7-afc24d9c284f}</t>
  </si>
  <si>
    <t>Čerpací stanice odpadních vod</t>
  </si>
  <si>
    <t>SO 1.2</t>
  </si>
  <si>
    <t>{e43d00ec-4f32-4256-9e8b-8e6edfa16565}</t>
  </si>
  <si>
    <t>Gravitační splašková kanalizace</t>
  </si>
  <si>
    <t>SO 1.1</t>
  </si>
  <si>
    <t>###NOIMPORT###</t>
  </si>
  <si>
    <t>D</t>
  </si>
  <si>
    <t>Splašková kanalizace</t>
  </si>
  <si>
    <t>SO 1</t>
  </si>
  <si>
    <t>{00000000-0000-0000-0000-000000000000}</t>
  </si>
  <si>
    <t>0</t>
  </si>
  <si>
    <t>Náklady stavby celkem</t>
  </si>
  <si>
    <t>Základna_x000D_
DPH nulová</t>
  </si>
  <si>
    <t>Základna_x000D_
DPH sníž. přenesená</t>
  </si>
  <si>
    <t>Základna_x000D_
DPH zákl. přenesená</t>
  </si>
  <si>
    <t>Základna_x000D_
DPH snížená</t>
  </si>
  <si>
    <t>Základna_x000D_
DPH základní</t>
  </si>
  <si>
    <t>DPH snížená přenesená_x000D_
[CZK]</t>
  </si>
  <si>
    <t>DPH základní přenesená_x000D_
[CZK]</t>
  </si>
  <si>
    <t>DPH snížená [CZK]</t>
  </si>
  <si>
    <t>DPH základní [CZK]</t>
  </si>
  <si>
    <t>Normohodiny [h]</t>
  </si>
  <si>
    <t>DPH [CZK]</t>
  </si>
  <si>
    <t>z toho Ostat._x000D_
náklady [CZK]</t>
  </si>
  <si>
    <t>Typ</t>
  </si>
  <si>
    <t>Cena s DPH [CZK]</t>
  </si>
  <si>
    <t>Cena bez DPH [CZK]</t>
  </si>
  <si>
    <t>Popis</t>
  </si>
  <si>
    <t>Kód</t>
  </si>
  <si>
    <t>Zpracovatel:</t>
  </si>
  <si>
    <t>Účastník:</t>
  </si>
  <si>
    <t>Informatívní údaje z listů zakázek</t>
  </si>
  <si>
    <t>Projektant:</t>
  </si>
  <si>
    <t>Zadavatel:</t>
  </si>
  <si>
    <t>Datum:</t>
  </si>
  <si>
    <t>Místo:</t>
  </si>
  <si>
    <t>Stavba:</t>
  </si>
  <si>
    <t>Kód:</t>
  </si>
  <si>
    <t>REKAPITULACE OBJEKTŮ STAVBY A SOUPISŮ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</si>
  <si>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</si>
  <si>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</si>
  <si>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</si>
  <si>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</si>
  <si>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</si>
  <si>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</si>
  <si>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</si>
  <si>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základní</t>
  </si>
  <si>
    <t>DPH</t>
  </si>
  <si>
    <t>Výše daně</t>
  </si>
  <si>
    <t>Základ daně</t>
  </si>
  <si>
    <t>Sazba daně</t>
  </si>
  <si>
    <t>Cena bez DPH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</si>
  <si>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</si>
  <si>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Poznámka:</t>
  </si>
  <si>
    <t>True</t>
  </si>
  <si>
    <t>DIČ:</t>
  </si>
  <si>
    <t xml:space="preserve"> </t>
  </si>
  <si>
    <t>0,01</t>
  </si>
  <si>
    <t>IČ:</t>
  </si>
  <si>
    <t>CZ28793480</t>
  </si>
  <si>
    <t>PLP Projektstav s.r.o.</t>
  </si>
  <si>
    <t>False</t>
  </si>
  <si>
    <t>28793480</t>
  </si>
  <si>
    <t>Vyplň údaj</t>
  </si>
  <si>
    <t>Obec Rohovládová Bělá</t>
  </si>
  <si>
    <t>00274151</t>
  </si>
  <si>
    <t>27. 6. 2025</t>
  </si>
  <si>
    <t>CC-CZ:</t>
  </si>
  <si>
    <t>KSO:</t>
  </si>
  <si>
    <t>RB - KANALIZACE - JIH - revize 10-2025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</si>
  <si>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</si>
  <si>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2025/08</t>
  </si>
  <si>
    <t>0,001</t>
  </si>
  <si>
    <t>Návod na vyplnění</t>
  </si>
  <si>
    <t>v ---  níže se nacházejí doplnkové a pomocné údaje k sestavám  --- v</t>
  </si>
  <si>
    <t>REKAPITULACE STAVBY</t>
  </si>
  <si>
    <t>12</t>
  </si>
  <si>
    <t>21</t>
  </si>
  <si>
    <t>ZAMOK</t>
  </si>
  <si>
    <t>2.0</t>
  </si>
  <si>
    <t>VZ</t>
  </si>
  <si>
    <t>Export Komplet</t>
  </si>
  <si>
    <t>Online PSC</t>
  </si>
  <si>
    <t>https://podminky.urs.cz/item/CS_URS_2025_02/230202075</t>
  </si>
  <si>
    <t>PP</t>
  </si>
  <si>
    <t xml:space="preserve">Nasunutí potrubní sekce plastové průměru přes 200 do 250 mm do chráničky </t>
  </si>
  <si>
    <t>-925808367</t>
  </si>
  <si>
    <t>64</t>
  </si>
  <si>
    <t>ROZPOCET</t>
  </si>
  <si>
    <t>K</t>
  </si>
  <si>
    <t>m</t>
  </si>
  <si>
    <t>230202075</t>
  </si>
  <si>
    <t>115</t>
  </si>
  <si>
    <t>3</t>
  </si>
  <si>
    <t>Montáže potrubí</t>
  </si>
  <si>
    <t>23-M</t>
  </si>
  <si>
    <t>Práce a dodávky M</t>
  </si>
  <si>
    <t>M</t>
  </si>
  <si>
    <t>https://podminky.urs.cz/item/CS_URS_2025_02/998276101</t>
  </si>
  <si>
    <t>Přesun hmot pro trubní vedení hloubené z trub z plastických hmot nebo sklolaminátových pro vodovody nebo kanalizace v otevřeném výkopu dopravní vzdálenost do 15 m</t>
  </si>
  <si>
    <t>1515931439</t>
  </si>
  <si>
    <t>4</t>
  </si>
  <si>
    <t>t</t>
  </si>
  <si>
    <t>Přesun hmot pro trubní vedení z trub z plastických hmot otevřený výkop</t>
  </si>
  <si>
    <t>998276101</t>
  </si>
  <si>
    <t>114</t>
  </si>
  <si>
    <t>Přesun hmot</t>
  </si>
  <si>
    <t>998</t>
  </si>
  <si>
    <t>https://podminky.urs.cz/item/CS_URS_2025_01/997221873</t>
  </si>
  <si>
    <t>Poplatek za uložení stavebního odpadu na recyklační skládce (skládkovné) zeminy a kamení zatříděného do Katalogu odpadů pod kódem 17 05 04</t>
  </si>
  <si>
    <t>-2031160126</t>
  </si>
  <si>
    <t>Poplatek za uložení na recyklační skládce (skládkovné) stavebního odpadu zeminy a kamení zatříděného do Katalogu odpadů pod kódem 17 05 04</t>
  </si>
  <si>
    <t>997221873</t>
  </si>
  <si>
    <t>113</t>
  </si>
  <si>
    <t>https://podminky.urs.cz/item/CS_URS_2025_01/997221862</t>
  </si>
  <si>
    <t>Poplatek za uložení stavebního odpadu na recyklační skládce (skládkovné) z armovaného betonu zatříděného do Katalogu odpadů pod kódem 17 01 01</t>
  </si>
  <si>
    <t>-1118844610</t>
  </si>
  <si>
    <t>Poplatek za uložení na recyklační skládce (skládkovné) stavebního odpadu z armovaného betonu pod kódem 17 01 01</t>
  </si>
  <si>
    <t>997221862</t>
  </si>
  <si>
    <t>112</t>
  </si>
  <si>
    <t>https://podminky.urs.cz/item/CS_URS_2025_02/997221611</t>
  </si>
  <si>
    <t>Nakládání na dopravní prostředky pro vodorovnou dopravu suti</t>
  </si>
  <si>
    <t>-1579474280</t>
  </si>
  <si>
    <t>Nakládání suti na dopravní prostředky pro vodorovnou dopravu</t>
  </si>
  <si>
    <t>997221611</t>
  </si>
  <si>
    <t>111</t>
  </si>
  <si>
    <t>VV</t>
  </si>
  <si>
    <t>203,083*24 'Přepočtené koeficientem množství</t>
  </si>
  <si>
    <t>https://podminky.urs.cz/item/CS_URS_2025_02/997221559</t>
  </si>
  <si>
    <t>Vodorovná doprava suti bez naložení, ale se složením a s hrubým urovnáním Příplatek k ceně za každý další započatý 1 km přes 1 km</t>
  </si>
  <si>
    <t>217795820</t>
  </si>
  <si>
    <t>Příplatek ZKD 1 km u vodorovné dopravy suti ze sypkých materiálů</t>
  </si>
  <si>
    <t>997221559</t>
  </si>
  <si>
    <t>110</t>
  </si>
  <si>
    <t>https://podminky.urs.cz/item/CS_URS_2025_02/997221551</t>
  </si>
  <si>
    <t>Vodorovná doprava suti bez naložení, ale se složením a s hrubým urovnáním ze sypkých materiálů, na vzdálenost do 1 km</t>
  </si>
  <si>
    <t>55364584</t>
  </si>
  <si>
    <t>Vodorovná doprava suti ze sypkých materiálů do 1 km</t>
  </si>
  <si>
    <t>997221551</t>
  </si>
  <si>
    <t>109</t>
  </si>
  <si>
    <t>Doprava suti a vybouraných hmot</t>
  </si>
  <si>
    <t>997</t>
  </si>
  <si>
    <t>Obnova a vyčištění vpustí dešťové kanalizace</t>
  </si>
  <si>
    <t>1251478087</t>
  </si>
  <si>
    <t>kmpl</t>
  </si>
  <si>
    <t>986R</t>
  </si>
  <si>
    <t>108</t>
  </si>
  <si>
    <t>Zajištění stability sloupů NN a sdělovacího vedení</t>
  </si>
  <si>
    <t>-1864685651</t>
  </si>
  <si>
    <t>984R</t>
  </si>
  <si>
    <t>107</t>
  </si>
  <si>
    <t>"bet. panely" 2,0*(1,2+0,5+0,5)</t>
  </si>
  <si>
    <t>https://podminky.urs.cz/item/CS_URS_2025_02/979092111</t>
  </si>
  <si>
    <t>Očištění vybouraných prvků při překopech inženýrských sítí od spojovacího materiálu s odklizením a uložením očištěných hmot a spojovacího materiálu na skládku do vzdálenosti 10 m nebo naložením na dopravní prostředek silničních dílců s původním vyplněním spár kamenivem těženým</t>
  </si>
  <si>
    <t>-504648819</t>
  </si>
  <si>
    <t>m2</t>
  </si>
  <si>
    <t>Očištění silničních dílců se spárováním z kameniva těženého při překopech inženýrských sítí</t>
  </si>
  <si>
    <t>979092111</t>
  </si>
  <si>
    <t>106</t>
  </si>
  <si>
    <t>https://podminky.urs.cz/item/CS_URS_2025_02/961055111</t>
  </si>
  <si>
    <t>Bourání základů z betonu železového</t>
  </si>
  <si>
    <t>1649533934</t>
  </si>
  <si>
    <t>m3</t>
  </si>
  <si>
    <t>Bourání základů ze ŽB</t>
  </si>
  <si>
    <t>961055111</t>
  </si>
  <si>
    <t>105</t>
  </si>
  <si>
    <t>"vymazání spojů šachet" 0,3*8</t>
  </si>
  <si>
    <t>https://podminky.urs.cz/item/CS_URS_2025_01/934578R</t>
  </si>
  <si>
    <t>Vyspravení a zatření cementovou maltou MC 10 ČSN 73-1331</t>
  </si>
  <si>
    <t>-1952924204</t>
  </si>
  <si>
    <t>934578R</t>
  </si>
  <si>
    <t>104</t>
  </si>
  <si>
    <t>Ostatní konstrukce a práce, bourání</t>
  </si>
  <si>
    <t>9</t>
  </si>
  <si>
    <t>Demontáž a zpětná montáž oplocení s dřevěnou výplní do výšky 2,0 m, vč. podhrabových desek a sloupků, potřebné betonáže do původního stavu</t>
  </si>
  <si>
    <t>-1988677722</t>
  </si>
  <si>
    <t>97901PL</t>
  </si>
  <si>
    <t>103</t>
  </si>
  <si>
    <t>D+M vyčištění a promazání kanalizačních poklopů</t>
  </si>
  <si>
    <t>38513763</t>
  </si>
  <si>
    <t>kpl</t>
  </si>
  <si>
    <t>8999999R</t>
  </si>
  <si>
    <t>102</t>
  </si>
  <si>
    <t>trubka ocelová bezešvá hladká tl 10mm ČSN 41 1375.1 D 426mm</t>
  </si>
  <si>
    <t>-886166197</t>
  </si>
  <si>
    <t>8</t>
  </si>
  <si>
    <t>14033234</t>
  </si>
  <si>
    <t>101</t>
  </si>
  <si>
    <t>Montáž ocelové chráničky D 426 x 10 mm</t>
  </si>
  <si>
    <t>1344454955</t>
  </si>
  <si>
    <t>899914116</t>
  </si>
  <si>
    <t>100</t>
  </si>
  <si>
    <t>https://podminky.urs.cz/item/CS_URS_2025_02/899913163</t>
  </si>
  <si>
    <t>Koncové uzavírací manžety chrániček DN potrubí x DN chráničky DN 250 x 400</t>
  </si>
  <si>
    <t>-545210373</t>
  </si>
  <si>
    <t>kus</t>
  </si>
  <si>
    <t>Uzavírací manžeta chráničky potrubí DN 250 x 400</t>
  </si>
  <si>
    <t>899913163</t>
  </si>
  <si>
    <t>99</t>
  </si>
  <si>
    <t>https://podminky.urs.cz/item/CS_URS_2025_02/899911238</t>
  </si>
  <si>
    <t>Kluzné objímky (pojízdná sedla) pro zasunutí potrubí do chráničky výšky 25 mm vnějšího průměru potrubí přes 400 do 449 mm</t>
  </si>
  <si>
    <t>-2015447168</t>
  </si>
  <si>
    <t>Kluzná objímka výšky 25 mm vnějšího průměru potrubí přes 400 mm do 449 mm</t>
  </si>
  <si>
    <t>899911238</t>
  </si>
  <si>
    <t>98</t>
  </si>
  <si>
    <t>P</t>
  </si>
  <si>
    <t xml:space="preserve">Poznámka k položce:_x000D_
Přepojení stávající betonové stoky DN300 a přípojky PVC DN160 do nové kanalizační šachty. _x000D_
Do této šachtybude zaústěno nové potrubí výtlaku do nového kanalizačního dna. _x000D_
_x000D_
Cena obsahuje:_x000D_
- Kompletní zemní práce nutné pro přepojení_x000D_
- Obsypový a zásypový materiál_x000D_
- Dodávku a montáž potrubí včetně potřebných tvarovek_x000D_
- Uvedení povrchu do původního stavu_x000D_
- Dočasné převedení splaškových vod z napojené kanalizační přípojky _x000D_
</t>
  </si>
  <si>
    <t>Přepojení stávajícího potrubí BET DN300 + přípojky PVC DN160 do obnovené šachty
včetně potřebného trubního materiálu a příslušných přechodek</t>
  </si>
  <si>
    <t>767243639</t>
  </si>
  <si>
    <t>Přepojení stávajícího potrubí BET DN300 + přípojky PVC DN160 do obnovené šachty</t>
  </si>
  <si>
    <t>899707R</t>
  </si>
  <si>
    <t>97</t>
  </si>
  <si>
    <t xml:space="preserve">Poznámka k položce:_x000D_
Obnova šachty:_x000D_
_x000D_
D+M šachta prefabrikovaná, DN 1000 stěna 120 mm, dno V max. 40, výška šachty dle skladby šachty, včetně dodávky a osazení poklopů, dodávky a osazení těsnění 3 ks (klínové ploché a stomečkové), dodávky a osazení zákrytové desky, dodávky a osazení vyrovnávacích prstenců včetně uložení do vhodné maltové zušlechtěné směsi na cementové bázi s vysokou počáteční pevností_x000D_
 _x000D_
Poklopy:_x000D_
víko GU D400 bez odvětrání, rám samonivelační_x000D_
_x000D_
_x000D_
_x000D_
</t>
  </si>
  <si>
    <t>D+M šachta prefabrikovaná, DN 1000 stěna 120 mm, dno V max. 50, poklop D400, kompletní celoplastová výstelka</t>
  </si>
  <si>
    <t>-1058886053</t>
  </si>
  <si>
    <t>899706R</t>
  </si>
  <si>
    <t>96</t>
  </si>
  <si>
    <t>adaptér na samonivelační poklopy</t>
  </si>
  <si>
    <t>407592334</t>
  </si>
  <si>
    <t>55241435-R</t>
  </si>
  <si>
    <t>95</t>
  </si>
  <si>
    <t>Kanalizační poklop litinový, rám samonivelační,  D 400 bez odvětrání</t>
  </si>
  <si>
    <t>1657936396</t>
  </si>
  <si>
    <t>55241434-R</t>
  </si>
  <si>
    <t>94</t>
  </si>
  <si>
    <t>Osazení samonivelačních poklopů litinových a ocelových včetně rámů pro třídu zatížení D400, E600 včetně zálivky, adaptéru dle výrobce</t>
  </si>
  <si>
    <t>222415119</t>
  </si>
  <si>
    <t>899104112-R</t>
  </si>
  <si>
    <t>93</t>
  </si>
  <si>
    <t xml:space="preserve">těsnění elastomerové pro spojení šachetních dílů DN 1000
- klínové + ploché axiální </t>
  </si>
  <si>
    <t>-872534924</t>
  </si>
  <si>
    <t xml:space="preserve">těsnění elastomerové pro spojení šachetních dílů DN 1000- klínové + ploché axiální </t>
  </si>
  <si>
    <t>59224348</t>
  </si>
  <si>
    <t>92</t>
  </si>
  <si>
    <t xml:space="preserve">Poznámka k položce:_x000D_
Šachtová dna budou litá samozhutnitelného betonu C 40/50 XF4 XA3 a budou opatřena PP výstelkami s kynetou. Každá výstelka je opatřena protiskluzovou úpravou nástupnice a pružnými vodotěsnými hrdlovými spoji. Průtočné kynety sahají stěnami až po vrchol potrubí. Zbytek svislé stěny mezi lemem nástupnice, až po první spoj, tvoří betonová stěna těla dílce. _x000D_
Každá PP výstelka je na rubové straně opatřena zdrsněním povrchu a výztužnými můstky zajišťujícími tvarovou stabilitu a potřebné spojení mezi betonem a výstelkou. Součástí výstelky jsou šachtové vložky s těsností 2,5 baru s garancí přesných rozměrů s důrazem na zvýšenou těsnost celého systému._x000D_
</t>
  </si>
  <si>
    <t>dno betonové šachty DN 1000 kanalizační podle výpisu šachet
s plastovou výstélkou</t>
  </si>
  <si>
    <t>416237089</t>
  </si>
  <si>
    <t xml:space="preserve">dno betonové šachty DN 1000 kanalizační </t>
  </si>
  <si>
    <t>5922433R</t>
  </si>
  <si>
    <t>91</t>
  </si>
  <si>
    <t>https://podminky.urs.cz/item/CS_URS_2025_02/894414111</t>
  </si>
  <si>
    <t>Osazení betonových nebo železobetonových dílců pro šachty skruží základových (dno)</t>
  </si>
  <si>
    <t>790765168</t>
  </si>
  <si>
    <t>894414111</t>
  </si>
  <si>
    <t>90</t>
  </si>
  <si>
    <t>skruž betonové šachty DN 1000 kanalizační DEHA 100x100x12cm, se stupadly</t>
  </si>
  <si>
    <t>-1349522840</t>
  </si>
  <si>
    <t>59224597</t>
  </si>
  <si>
    <t>89</t>
  </si>
  <si>
    <t>skruž betonové šachty DN 1000 kanalizační DEHA 100x50x12cm, se stupadly</t>
  </si>
  <si>
    <t>1576574767</t>
  </si>
  <si>
    <t>59224596</t>
  </si>
  <si>
    <t>88</t>
  </si>
  <si>
    <t>skruž betonové šachty DN 1000 kanalizační DEHA 100x25x12cm, se stupadly</t>
  </si>
  <si>
    <t>810749809</t>
  </si>
  <si>
    <t>59224595</t>
  </si>
  <si>
    <t>87</t>
  </si>
  <si>
    <t>https://podminky.urs.cz/item/CS_URS_2025_02/894411311</t>
  </si>
  <si>
    <t>Osazení betonových nebo železobetonových dílců pro šachty skruží rovných</t>
  </si>
  <si>
    <t>378225761</t>
  </si>
  <si>
    <t>894411311</t>
  </si>
  <si>
    <t>86</t>
  </si>
  <si>
    <t>konus betonové šachty DN 1000 kanalizační 100x62,5x58cm tl stěny 12 stupadla poplastovaná</t>
  </si>
  <si>
    <t>1375029647</t>
  </si>
  <si>
    <t>59224312</t>
  </si>
  <si>
    <t>85</t>
  </si>
  <si>
    <t>https://podminky.urs.cz/item/CS_URS_2025_02/894410232</t>
  </si>
  <si>
    <t>Osazení betonových dílců šachet kanalizačních skruž přechodová (konus) DN 1000</t>
  </si>
  <si>
    <t>-485822531</t>
  </si>
  <si>
    <t>Osazení betonových dílců pro kanalizační šachty DN 1000 skruž přechodová (konus)</t>
  </si>
  <si>
    <t>894410232</t>
  </si>
  <si>
    <t>84</t>
  </si>
  <si>
    <t xml:space="preserve">Poznámka k položce:_x000D_
dle TZ_x000D_
montáž a demontáž_x000D_
včetně materiálu_x000D_
dvojnásobná obratovost_x000D_
- poklop DN 600 D400_x000D_
- prstýnek 40 mm_x000D_
- prstýnek 60 mm_x000D_
</t>
  </si>
  <si>
    <t>Dodávka, montáž a demontáž provizorního poklopu D400</t>
  </si>
  <si>
    <t>155982090</t>
  </si>
  <si>
    <t>8934547-R</t>
  </si>
  <si>
    <t>83</t>
  </si>
  <si>
    <t>Tlaková zkouška vzduchem šachty DN 1000 včetně utěsnění</t>
  </si>
  <si>
    <t>-255666823</t>
  </si>
  <si>
    <t>ks</t>
  </si>
  <si>
    <t>89249212R</t>
  </si>
  <si>
    <t>82</t>
  </si>
  <si>
    <t>https://podminky.urs.cz/item/CS_URS_2025_02/892381111</t>
  </si>
  <si>
    <t>Tlakové zkoušky vodou na potrubí DN 250, 300 nebo 350</t>
  </si>
  <si>
    <t>-2091968028</t>
  </si>
  <si>
    <t>Tlaková zkouška vodou potrubí DN 250, DN 300 nebo 350</t>
  </si>
  <si>
    <t>892381111</t>
  </si>
  <si>
    <t>81</t>
  </si>
  <si>
    <t>https://podminky.urs.cz/item/CS_URS_2025_02/892372111</t>
  </si>
  <si>
    <t>Tlakové zkoušky vodou zabezpečení konců potrubí při tlakových zkouškách DN do 300</t>
  </si>
  <si>
    <t>1509940483</t>
  </si>
  <si>
    <t>Zabezpečení konců potrubí DN do 300 při tlakových zkouškách vodou</t>
  </si>
  <si>
    <t>892372111</t>
  </si>
  <si>
    <t>80</t>
  </si>
  <si>
    <t>"demolice stávající šachty" 2</t>
  </si>
  <si>
    <t>https://podminky.urs.cz/item/CS_URS_2025_02/890431851</t>
  </si>
  <si>
    <t>Bourání šachet a jímek strojně velikosti obestavěného prostoru přes 1,5 do 3 m3 z prefabrikovaných skruží</t>
  </si>
  <si>
    <t>513758306</t>
  </si>
  <si>
    <t>Bourání šachet z prefabrikovaných skruží strojně obestavěného prostoru přes 1,5 do 3 m3</t>
  </si>
  <si>
    <t>890431851</t>
  </si>
  <si>
    <t>79</t>
  </si>
  <si>
    <t>13</t>
  </si>
  <si>
    <t>Ověření hloubky stávající kanalizačního potrubí u jednotlivých připojovaných objektů na kanalizaci</t>
  </si>
  <si>
    <t>-850869687</t>
  </si>
  <si>
    <t>4600100R</t>
  </si>
  <si>
    <t>78</t>
  </si>
  <si>
    <t>odbočka kanalizační PVC-U plnostěnná s rázovou odolností DN 250/200/45°</t>
  </si>
  <si>
    <t>-1704714936</t>
  </si>
  <si>
    <t>28651035</t>
  </si>
  <si>
    <t>77</t>
  </si>
  <si>
    <t>odbočka kanalizační PVC-U plnostěnná s rázovou odolností DN 250/160/45°</t>
  </si>
  <si>
    <t>-928394859</t>
  </si>
  <si>
    <t>28651034</t>
  </si>
  <si>
    <t>76</t>
  </si>
  <si>
    <t>https://podminky.urs.cz/item/CS_URS_2025_02/877360320</t>
  </si>
  <si>
    <t>Montáž tvarovek na kanalizačním plastovém potrubí z PP nebo PVC-U hladkého plnostěnného odboček DN 250</t>
  </si>
  <si>
    <t>-940722884</t>
  </si>
  <si>
    <t>Montáž odboček na kanalizačním potrubí z PP nebo tvrdého PVC-U trub hladkých plnostěnných DN 250</t>
  </si>
  <si>
    <t>877360320</t>
  </si>
  <si>
    <t>75</t>
  </si>
  <si>
    <t>zátka kanalizační PVC-U plnostěnná DN 250</t>
  </si>
  <si>
    <t>-1799331936</t>
  </si>
  <si>
    <t>28651245</t>
  </si>
  <si>
    <t>74</t>
  </si>
  <si>
    <t>https://podminky.urs.cz/item/CS_URS_2025_02/877360310</t>
  </si>
  <si>
    <t>Montáž tvarovek na kanalizačním plastovém potrubí z PP nebo PVC-U hladkého plnostěnného kolen, víček nebo hrdlových uzávěrů DN 250</t>
  </si>
  <si>
    <t>478629845</t>
  </si>
  <si>
    <t>Montáž kolen na kanalizačním potrubí z PP nebo tvrdého PVC-U trub hladkých plnostěnných DN 250</t>
  </si>
  <si>
    <t>877360310</t>
  </si>
  <si>
    <t>73</t>
  </si>
  <si>
    <t>"koleno na odbočce"1*2</t>
  </si>
  <si>
    <t>koleno kanalizace plastové KG 200x45°</t>
  </si>
  <si>
    <t>1702357485</t>
  </si>
  <si>
    <t>koleno kanalizace plastové KGB 200x45°</t>
  </si>
  <si>
    <t>286113660</t>
  </si>
  <si>
    <t>72</t>
  </si>
  <si>
    <t>zátka kanalizační PVC-U plnostěnná DN 200</t>
  </si>
  <si>
    <t>-739158715</t>
  </si>
  <si>
    <t>28651244</t>
  </si>
  <si>
    <t>71</t>
  </si>
  <si>
    <t>1+2</t>
  </si>
  <si>
    <t>https://podminky.urs.cz/item/CS_URS_2025_02/877350310</t>
  </si>
  <si>
    <t>Montáž tvarovek na kanalizačním plastovém potrubí z PP nebo PVC-U hladkého plnostěnného kolen, víček nebo hrdlových uzávěrů DN 200</t>
  </si>
  <si>
    <t>-239164203</t>
  </si>
  <si>
    <t>Montáž kolen na kanalizačním potrubí z PP nebo tvrdého PVC-U trub hladkých plnostěnných DN 200</t>
  </si>
  <si>
    <t>877350310</t>
  </si>
  <si>
    <t>70</t>
  </si>
  <si>
    <t>zátka kanalizační PVC-U plnostěnná DN 150</t>
  </si>
  <si>
    <t>971002664</t>
  </si>
  <si>
    <t>28651243</t>
  </si>
  <si>
    <t>69</t>
  </si>
  <si>
    <t>"koleno na odbočce"12*2</t>
  </si>
  <si>
    <t>koleno kanalizace plastové KG 160x45°</t>
  </si>
  <si>
    <t>706394729</t>
  </si>
  <si>
    <t>286113610</t>
  </si>
  <si>
    <t>68</t>
  </si>
  <si>
    <t>12+24</t>
  </si>
  <si>
    <t>https://podminky.urs.cz/item/CS_URS_2025_02/877310310</t>
  </si>
  <si>
    <t>Montáž tvarovek na kanalizačním plastovém potrubí z PP nebo PVC-U hladkého plnostěnného kolen, víček nebo hrdlových uzávěrů DN 150</t>
  </si>
  <si>
    <t>1421490172</t>
  </si>
  <si>
    <t>Montáž kolen na kanalizačním potrubí z PP nebo tvrdého PVC-U trub hladkých plnostěnných DN 150</t>
  </si>
  <si>
    <t>877310310</t>
  </si>
  <si>
    <t>67</t>
  </si>
  <si>
    <t>315*1,05</t>
  </si>
  <si>
    <t>Poznámka k položce:_x000D_
Dimenze: DN 250 _x000D_
Kruhová tuhost (kN/m2 dle ISO 9969): min. SN 12 kN/m2_x000D_
Základní materiál potrubí: PVC-U se zvýšenou rázovou odolností _x000D_
Konstrukce stěny potrubí: hladká plnostěnná stěna s kruhovou tuhostí odpovídající ČSN EN ISO 11173 _x000D_
Spojování potrubí: pomocí hrdla, které je součástí potrubí a těsnícího kroužku s jištěním proti posunu_x000D_
Hrdlo potrubí: hrdlo je při výrobě vytlačováno z trubky samotné, nikoli navařeno nebo nasazeno Těsnící kroužek: gumovým kroužkem s odolností až do 2,5 bar (jištění proti vysunutí), bude osazen na všech spojích včetně tvarovek</t>
  </si>
  <si>
    <t>trubka kanalizační PVC-U plnostěnná jednovrstvá DN 250x6000mm SN12</t>
  </si>
  <si>
    <t>-1868350382</t>
  </si>
  <si>
    <t>28611265</t>
  </si>
  <si>
    <t>66</t>
  </si>
  <si>
    <t>https://podminky.urs.cz/item/CS_URS_2025_02/871360320</t>
  </si>
  <si>
    <t>Montáž kanalizačního potrubí z polypropylenu PP hladkého plnostěnného SN 12 DN 250</t>
  </si>
  <si>
    <t>-698622179</t>
  </si>
  <si>
    <t>Montáž kanalizačního potrubí hladkého plnostěnného SN 12 z polypropylenu DN 250</t>
  </si>
  <si>
    <t>871360320</t>
  </si>
  <si>
    <t>65</t>
  </si>
  <si>
    <t>Vedení trubní dálková a přípojná</t>
  </si>
  <si>
    <t>panel silniční 2,00x1,00x0,15m</t>
  </si>
  <si>
    <t>116894322</t>
  </si>
  <si>
    <t>59381136</t>
  </si>
  <si>
    <t>"bet. panely" 2,0*1,2</t>
  </si>
  <si>
    <t>https://podminky.urs.cz/item/CS_URS_2025_02/584921108</t>
  </si>
  <si>
    <t>Osazení dílců z předpjatého betonu s podkladem z kameniva těženého do tl. 50 mm dílce hmotnosti do 6 t/kus, na plochu jednotlivě do 15 m2</t>
  </si>
  <si>
    <t>-838601885</t>
  </si>
  <si>
    <t>Osazení dílců z předpjatého betonu do lože z kameniva těženého tl 50 mm hmotnosti do 6 t pl do 15 m2</t>
  </si>
  <si>
    <t>584921108</t>
  </si>
  <si>
    <t>63</t>
  </si>
  <si>
    <t>Součet</t>
  </si>
  <si>
    <t>"rozšíření šachet" 2,3*0,55*2*8</t>
  </si>
  <si>
    <t>"DN250" 164*1,2</t>
  </si>
  <si>
    <t>"DN250 - souběh s V" 151*0,7</t>
  </si>
  <si>
    <t>https://podminky.urs.cz/item/CS_URS_2025_01/567124113</t>
  </si>
  <si>
    <t>Podklad ze směsi stmelené cementem SC bez dilatačních spár, s rozprostřením a zhutněním SC C 12/15 (PB III), po zhutnění tl. 150 mm</t>
  </si>
  <si>
    <t>1105578581</t>
  </si>
  <si>
    <t>Podklad ze směsi stmelené cementem SC C 12/15 (PB III) tl 150 mm</t>
  </si>
  <si>
    <t>567124113</t>
  </si>
  <si>
    <t>62</t>
  </si>
  <si>
    <t>"zámková dlažba" 4*1,2</t>
  </si>
  <si>
    <t>https://podminky.urs.cz/item/CS_URS_2025_02/564851011</t>
  </si>
  <si>
    <t>Podklad ze štěrkodrti ŠD s rozprostřením a zhutněním plochy jednotlivě do 100 m2, po zhutnění tl. 150 mm</t>
  </si>
  <si>
    <t>-614446865</t>
  </si>
  <si>
    <t>Podklad ze štěrkodrtě ŠD plochy do 100 m2 tl 150 mm</t>
  </si>
  <si>
    <t>564851011</t>
  </si>
  <si>
    <t>61</t>
  </si>
  <si>
    <t>Komunikace pozemní</t>
  </si>
  <si>
    <t>5</t>
  </si>
  <si>
    <t>"podkladní beton pod šachty" 1,5*4*0,1*8</t>
  </si>
  <si>
    <t>https://podminky.urs.cz/item/CS_URS_2025_02/452353112</t>
  </si>
  <si>
    <t>Bednění podkladních a zajišťovacích konstrukcí v otevřeném výkopu bloků pro potrubí odstranění</t>
  </si>
  <si>
    <t>583469112</t>
  </si>
  <si>
    <t>Bednění podkladních bloků pod potrubí, stoky a drobné objekty otevřený výkop odstranění</t>
  </si>
  <si>
    <t>452353112</t>
  </si>
  <si>
    <t>60</t>
  </si>
  <si>
    <t>https://podminky.urs.cz/item/CS_URS_2025_02/452353111</t>
  </si>
  <si>
    <t>Bednění podkladních a zajišťovacích konstrukcí v otevřeném výkopu bloků pro potrubí zřízení</t>
  </si>
  <si>
    <t>-415508952</t>
  </si>
  <si>
    <t>Bednění podkladních bloků pod potrubí, stoky a drobné objekty otevřený výkop zřízení</t>
  </si>
  <si>
    <t>452353111</t>
  </si>
  <si>
    <t>59</t>
  </si>
  <si>
    <t>"podkladní beton pod šachty"1,5*1,5*0,1*8</t>
  </si>
  <si>
    <t>https://podminky.urs.cz/item/CS_URS_2025_02/452311121</t>
  </si>
  <si>
    <t>Podkladní a zajišťovací konstrukce z betonu prostého v otevřeném výkopu bez zvýšených nároků na prostředí desky pod potrubí, stoky a drobné objekty z betonu tř. C 8/10</t>
  </si>
  <si>
    <t>800210324</t>
  </si>
  <si>
    <t>Podkladní desky z betonu prostého bez zvýšených nároků na prostředí tř. C 8/10 otevřený výkop</t>
  </si>
  <si>
    <t>452311121</t>
  </si>
  <si>
    <t>58</t>
  </si>
  <si>
    <t>prstenec šachtový vyrovnávací betonový 625x120x120mm</t>
  </si>
  <si>
    <t>1682672584</t>
  </si>
  <si>
    <t>59224188</t>
  </si>
  <si>
    <t>57</t>
  </si>
  <si>
    <t>https://podminky.urs.cz/item/CS_URS_2025_02/452112122</t>
  </si>
  <si>
    <t>Osazení betonových dílců prstenců nebo rámů pod poklopy a mříže, výšky přes 100 do 200 mm</t>
  </si>
  <si>
    <t>2121905774</t>
  </si>
  <si>
    <t>Osazení betonových prstenců nebo rámů v přes 100 do 200 mm pod poklopy a mříže</t>
  </si>
  <si>
    <t>452112122</t>
  </si>
  <si>
    <t>56</t>
  </si>
  <si>
    <t>prstenec šachtový vyrovnávací betonový 625x120x100mm</t>
  </si>
  <si>
    <t>1319694053</t>
  </si>
  <si>
    <t>59224187</t>
  </si>
  <si>
    <t>55</t>
  </si>
  <si>
    <t>prstenec šachtový vyrovnávací betonový 625x120x80mm</t>
  </si>
  <si>
    <t>1479537671</t>
  </si>
  <si>
    <t>59224176</t>
  </si>
  <si>
    <t>54</t>
  </si>
  <si>
    <t>prstenec šachtový vyrovnávací betonový 625x120x60mm</t>
  </si>
  <si>
    <t>1427861338</t>
  </si>
  <si>
    <t>59224185</t>
  </si>
  <si>
    <t>53</t>
  </si>
  <si>
    <t>https://podminky.urs.cz/item/CS_URS_2025_02/452112112</t>
  </si>
  <si>
    <t>Osazení betonových dílců prstenců nebo rámů pod poklopy a mříže, výšky do 100 mm</t>
  </si>
  <si>
    <t>-249809906</t>
  </si>
  <si>
    <t>Osazení betonových prstenců nebo rámů v do 100 mm pod poklopy a mříže</t>
  </si>
  <si>
    <t>452112112</t>
  </si>
  <si>
    <t>52</t>
  </si>
  <si>
    <t>"podsyp pod šachty" 2,3*2,3*0,15*8</t>
  </si>
  <si>
    <t>"DN250 - souběh s V" 151*0,7*0,1</t>
  </si>
  <si>
    <t>"DN250" 164*1,2*0,1</t>
  </si>
  <si>
    <t>https://podminky.urs.cz/item/CS_URS_2025_02/451573111</t>
  </si>
  <si>
    <t>Lože pod potrubí, stoky a drobné objekty v otevřeném výkopu z písku a štěrkopísku do 63 mm</t>
  </si>
  <si>
    <t>1923536130</t>
  </si>
  <si>
    <t>Lože pod potrubí otevřený výkop ze štěrkopísku</t>
  </si>
  <si>
    <t>451573111</t>
  </si>
  <si>
    <t>51</t>
  </si>
  <si>
    <t>Vodorovné konstrukce</t>
  </si>
  <si>
    <t>https://podminky.urs.cz/item/CS_URS_2025_02/359901211</t>
  </si>
  <si>
    <t>Monitoring stok (kamerový systém) jakékoli výšky nová kanalizace</t>
  </si>
  <si>
    <t>-84054622</t>
  </si>
  <si>
    <t>Monitoring stoky jakékoli výšky na nové kanalizaci</t>
  </si>
  <si>
    <t>359901211</t>
  </si>
  <si>
    <t>50</t>
  </si>
  <si>
    <t>https://podminky.urs.cz/item/CS_URS_2025_02/359901111</t>
  </si>
  <si>
    <t>Vyčištění stok jakékoliv výšky</t>
  </si>
  <si>
    <t>1795479222</t>
  </si>
  <si>
    <t>Vyčištění stok</t>
  </si>
  <si>
    <t>359901111</t>
  </si>
  <si>
    <t>49</t>
  </si>
  <si>
    <t>Svislé a kompletní konstrukce</t>
  </si>
  <si>
    <t>"Pod HPV"150*1,2*1,1</t>
  </si>
  <si>
    <t>geotextilie netkaná separační, ochranná, filtrační, drenážní PES 400g/m2</t>
  </si>
  <si>
    <t>-254995838</t>
  </si>
  <si>
    <t>69311270</t>
  </si>
  <si>
    <t>48</t>
  </si>
  <si>
    <t>150</t>
  </si>
  <si>
    <t>Poznámka k položce:_x000D_
Odvodnění rýhy.				_x000D_
Zemní práce, lože, obsyp, drenáž.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</si>
  <si>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</si>
  <si>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915283670</t>
  </si>
  <si>
    <t>212751104</t>
  </si>
  <si>
    <t>47</t>
  </si>
  <si>
    <t>Zakládání</t>
  </si>
  <si>
    <t>"zelený pás" 15*3</t>
  </si>
  <si>
    <t>https://podminky.urs.cz/item/CS_URS_2025_02/184813511</t>
  </si>
  <si>
    <t>Chemické odplevelení půdy před založením kultury, trávníku nebo zpevněných ploch ručně o jakékoli výměře postřikem na široko v rovině nebo na svahu do 1:5</t>
  </si>
  <si>
    <t>-1387886241</t>
  </si>
  <si>
    <t>Chemické odplevelení před založením kultury postřikem na široko v rovině a svahu do 1:5 ručně</t>
  </si>
  <si>
    <t>184813511</t>
  </si>
  <si>
    <t>46</t>
  </si>
  <si>
    <t>https://podminky.urs.cz/item/CS_URS_2025_02/183403114</t>
  </si>
  <si>
    <t>Obdělání půdy kultivátorováním v rovině nebo na svahu do 1:5</t>
  </si>
  <si>
    <t>391343940</t>
  </si>
  <si>
    <t>Obdělání půdy kultivátorováním v rovině a svahu do 1:5</t>
  </si>
  <si>
    <t>183403114</t>
  </si>
  <si>
    <t>45</t>
  </si>
  <si>
    <t>https://podminky.urs.cz/item/CS_URS_2025_02/183403111</t>
  </si>
  <si>
    <t>Obdělání půdy nakopáním hl. přes 50 do 100 mm v rovině nebo na svahu do 1:5</t>
  </si>
  <si>
    <t>-833245551</t>
  </si>
  <si>
    <t>Obdělání půdy nakopáním na hl přes 0,05 do 0,1 m v rovině a svahu do 1:5</t>
  </si>
  <si>
    <t>183403111</t>
  </si>
  <si>
    <t>44</t>
  </si>
  <si>
    <t>"rozšíření šachet" 2*0,55*2,3*8</t>
  </si>
  <si>
    <t>https://podminky.urs.cz/item/CS_URS_2025_02/181951112</t>
  </si>
  <si>
    <t>Úprava pláně vyrovnáním výškových rozdílů strojně v hornině třídy těžitelnosti I, skupiny 1 až 3 se zhutněním</t>
  </si>
  <si>
    <t>-1005763869</t>
  </si>
  <si>
    <t>Úprava pláně v hornině třídy těžitelnosti I skupiny 1 až 3 se zhutněním strojně</t>
  </si>
  <si>
    <t>181951112</t>
  </si>
  <si>
    <t>43</t>
  </si>
  <si>
    <t>45*0,02 'Přepočtené koeficientem množství</t>
  </si>
  <si>
    <t>osivo směs travní parková</t>
  </si>
  <si>
    <t>1825300737</t>
  </si>
  <si>
    <t>kg</t>
  </si>
  <si>
    <t>00572410</t>
  </si>
  <si>
    <t>42</t>
  </si>
  <si>
    <t>https://podminky.urs.cz/item/CS_URS_2025_02/181411131</t>
  </si>
  <si>
    <t>Založení trávníku na půdě předem připravené plochy do 1000 m2 výsevem včetně utažení parkového v rovině nebo na svahu do 1:5</t>
  </si>
  <si>
    <t>-1474313623</t>
  </si>
  <si>
    <t>Založení parkového trávníku výsevem pl do 1000 m2 v rovině a ve svahu do 1:5</t>
  </si>
  <si>
    <t>181411131</t>
  </si>
  <si>
    <t>41</t>
  </si>
  <si>
    <t>https://podminky.urs.cz/item/CS_URS_2025_02/181351003</t>
  </si>
  <si>
    <t>Rozprostření a urovnání ornice v rovině nebo ve svahu sklonu do 1:5 strojně při souvislé ploše do 100 m2, tl. vrstvy do 200 mm</t>
  </si>
  <si>
    <t>1317037408</t>
  </si>
  <si>
    <t>Rozprostření ornice tl vrstvy do 200 mm pl do 100 m2 v rovině nebo ve svahu do 1:5 strojně</t>
  </si>
  <si>
    <t>181351003</t>
  </si>
  <si>
    <t>40</t>
  </si>
  <si>
    <t>https://podminky.urs.cz/item/CS_URS_2025_02/181111111</t>
  </si>
  <si>
    <t>Plošná úprava terénu v zemině skupiny 1 až 4 s urovnáním povrchu bez doplnění ornice souvislé plochy do 500 m2 při nerovnostech terénu přes 50 do 100 mm v rovině nebo na svahu do 1:5</t>
  </si>
  <si>
    <t>1084848232</t>
  </si>
  <si>
    <t>Plošná úprava terénu do 500 m2 zemina skupiny 1 až 4 nerovnosti přes 50 do 100 mm v rovinně a svahu do 1:5</t>
  </si>
  <si>
    <t>181111111</t>
  </si>
  <si>
    <t>39</t>
  </si>
  <si>
    <t>142,615*2 'Přepočtené koeficientem množství</t>
  </si>
  <si>
    <t>štěrkopísek frakce 0/16</t>
  </si>
  <si>
    <t>-363755600</t>
  </si>
  <si>
    <t>58337302</t>
  </si>
  <si>
    <t>38</t>
  </si>
  <si>
    <t>-3,14*0,125^2*315</t>
  </si>
  <si>
    <t>odečet vytlačená kubatura</t>
  </si>
  <si>
    <t>"DN250 - souběh GK" 151*0,6*0,55</t>
  </si>
  <si>
    <t>"DN250" 164*1,2*0,55</t>
  </si>
  <si>
    <t>Poznámka k položce:_x000D_
Materiál v zóně potrubí				_x000D_
Pro obsyp  se doporučuje používat výhradně kvalitní nesoudržný materiál o smíšené frakci 0-32 mm. (písek, štěrkopísek, lomová výsevka). Při používání lomové výsevky je nutné, aby obsahovala i jemnou frakci pro snadnější hutnění, ideální je např. frakce  0-8 mm. Maximální frakce u drceného kameniva je 16 mm, tím by se mělo zamezit výskytu zrn větších než 20 mm což je maximální přípustná velikost drceného kameniva.	_x000D_
			_x000D_
Hutnění obsypu				_x000D_
U potrubí je nutné zabezpečit co největší roznášecí úhel uložení do lože a to vytvořením tzv. klínů pod potrubím. Pro dosažení předepsaného zhutnění obsypu na 95 % PS v komunikaci a 93% PS ve volném terénu, doporučujeme nejprve vytvořit technologický postup hutnění zohledňující používaný hutnící prostředek a druh obsypového materiálu.</t>
  </si>
  <si>
    <t>https://podminky.urs.cz/item/CS_URS_2025_02/175151101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</si>
  <si>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</si>
  <si>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1624416077</t>
  </si>
  <si>
    <t>Obsypání potrubí strojně sypaninou bez prohození, uloženou do 3 m</t>
  </si>
  <si>
    <t>175151101</t>
  </si>
  <si>
    <t>37</t>
  </si>
  <si>
    <t>412,525*2</t>
  </si>
  <si>
    <t>Mezisoučet</t>
  </si>
  <si>
    <t>"zámková dlažba" 4*1,2*(2,1-0,1-0,55)</t>
  </si>
  <si>
    <t>"II.tř - DN250 souběh s V" 151*0,7*(2,1-0,1-0,55)</t>
  </si>
  <si>
    <t>"II. tř - DN250" 143*1,2*(2,1-0,1-0,55)</t>
  </si>
  <si>
    <t>"beton panel" 2*1,2*(2,1-0,1-0,55)</t>
  </si>
  <si>
    <t>štěrkodrť frakce 0/63</t>
  </si>
  <si>
    <t>-356746768</t>
  </si>
  <si>
    <t>58344197</t>
  </si>
  <si>
    <t>36</t>
  </si>
  <si>
    <t>"odečet podkl. bet. desky"-1,8</t>
  </si>
  <si>
    <t>"odečet obsyp" -142,615</t>
  </si>
  <si>
    <t>"odečet lože" -36,598</t>
  </si>
  <si>
    <t>"celkem hloubení" 677,754</t>
  </si>
  <si>
    <t>https://podminky.urs.cz/item/CS_URS_2025_02/174151101</t>
  </si>
  <si>
    <t>Zásyp sypaninou z jakékoliv horniny strojně s uložením výkopku ve vrstvách se zhutněním jam, šachet, rýh nebo kolem objektů v těchto vykopávkách</t>
  </si>
  <si>
    <t>1821851607</t>
  </si>
  <si>
    <t>Zásyp jam, šachet rýh nebo kolem objektů sypaninou se zhutněním</t>
  </si>
  <si>
    <t>174151101</t>
  </si>
  <si>
    <t>35</t>
  </si>
  <si>
    <t>"zelený pás" 15*1,2*(2,1-0,1-0,55)</t>
  </si>
  <si>
    <t>zpět na zásyp</t>
  </si>
  <si>
    <t>https://podminky.urs.cz/item/CS_URS_2025_02/174111109</t>
  </si>
  <si>
    <t>Zásyp sypaninou z jakékoliv horniny ručně Příplatek k ceně za prohození sypaniny sítem</t>
  </si>
  <si>
    <t>-980859099</t>
  </si>
  <si>
    <t>Příplatek k zásypu za ruční prohození sypaniny sítem</t>
  </si>
  <si>
    <t>174111109</t>
  </si>
  <si>
    <t>34</t>
  </si>
  <si>
    <t>"ornice na mezideponii" 15*3*0,15</t>
  </si>
  <si>
    <t>"uložení na skládkce tr.6" 33,888</t>
  </si>
  <si>
    <t>"uložení na skládce tř.4-5" 304,989</t>
  </si>
  <si>
    <t>"uložení na skládce tř.1-3" 312,777</t>
  </si>
  <si>
    <t>přemístění na mezideponii</t>
  </si>
  <si>
    <t>https://podminky.urs.cz/item/CS_URS_2025_02/171251201</t>
  </si>
  <si>
    <t>Uložení sypaniny na skládky nebo meziskládky bez hutnění s upravením uložené sypaniny do předepsaného tvaru</t>
  </si>
  <si>
    <t>2062607218</t>
  </si>
  <si>
    <t>Uložení sypaniny na skládky nebo meziskládky</t>
  </si>
  <si>
    <t>171251201</t>
  </si>
  <si>
    <t>33</t>
  </si>
  <si>
    <t>651,654*2</t>
  </si>
  <si>
    <t>https://podminky.urs.cz/item/CS_URS_2025_02/171201231</t>
  </si>
  <si>
    <t>2115892308</t>
  </si>
  <si>
    <t>Poplatek za uložení zeminy a kamení na recyklační skládce (skládkovné) kód odpadu 17 05 04</t>
  </si>
  <si>
    <t>171201231</t>
  </si>
  <si>
    <t>32</t>
  </si>
  <si>
    <t>"tř. 6 - 5%" 677,754*0,05</t>
  </si>
  <si>
    <t>https://podminky.urs.cz/item/CS_URS_2025_02/167151113</t>
  </si>
  <si>
    <t>Nakládání, skládání a překládání neulehlého výkopku nebo sypaniny strojně nakládání, množství přes 100 m3, z hornin třídy těžitelnosti III, skupiny 6 a 7</t>
  </si>
  <si>
    <t>-1529602570</t>
  </si>
  <si>
    <t>Nakládání výkopku z hornin třídy těžitelnosti III skupiny 6 a 7 přes 100 m3</t>
  </si>
  <si>
    <t>167151113</t>
  </si>
  <si>
    <t>31</t>
  </si>
  <si>
    <t>"tř. 5 - 10%" 677,754*0,1</t>
  </si>
  <si>
    <t>"tř. 4 - 35%" 677,754*0,35</t>
  </si>
  <si>
    <t>nakládání na mezideponii</t>
  </si>
  <si>
    <t>https://podminky.urs.cz/item/CS_URS_2025_02/167151112</t>
  </si>
  <si>
    <t>Nakládání, skládání a překládání neulehlého výkopku nebo sypaniny strojně nakládání, množství přes 100 m3, z hornin třídy těžitelnosti II, skupiny 4 a 5</t>
  </si>
  <si>
    <t>579602747</t>
  </si>
  <si>
    <t>Nakládání výkopku z hornin třídy těžitelnosti II skupiny 4 a 5 přes 100 m3</t>
  </si>
  <si>
    <t>167151112</t>
  </si>
  <si>
    <t>30</t>
  </si>
  <si>
    <t>"štěrkopísek - obsyp" 142,615</t>
  </si>
  <si>
    <t>"štěrkodrť - zásyp" 412,525</t>
  </si>
  <si>
    <t>mezistaveništní doprava</t>
  </si>
  <si>
    <t>"tř. 3 - 35%" 677,754*0,35</t>
  </si>
  <si>
    <t>"tř. 1+2 - 15%" 677,754*0,15</t>
  </si>
  <si>
    <t>https://podminky.urs.cz/item/CS_URS_2025_02/167151111</t>
  </si>
  <si>
    <t>Nakládání, skládání a překládání neulehlého výkopku nebo sypaniny strojně nakládání, množství přes 100 m3, z hornin třídy těžitelnosti I, skupiny 1 až 3</t>
  </si>
  <si>
    <t>-463158204</t>
  </si>
  <si>
    <t>Nakládání výkopku z hornin třídy těžitelnosti I skupiny 1 až 3 přes 100 m3</t>
  </si>
  <si>
    <t>167151111</t>
  </si>
  <si>
    <t>29</t>
  </si>
  <si>
    <t>33,888*15</t>
  </si>
  <si>
    <t>skládka 25 km</t>
  </si>
  <si>
    <t>https://podminky.urs.cz/item/CS_URS_2025_02/162751159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</si>
  <si>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</si>
  <si>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335542184</t>
  </si>
  <si>
    <t>Příplatek k vodorovnému přemístění výkopku/sypaniny z horniny třídy těžitelnosti III skupiny 6 a 7 ZKD 1000 m přes 10000 m</t>
  </si>
  <si>
    <t>162751159</t>
  </si>
  <si>
    <t>28</t>
  </si>
  <si>
    <t>přemístění na skládku</t>
  </si>
  <si>
    <t>https://podminky.urs.cz/item/CS_URS_2025_02/162751157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</si>
  <si>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</si>
  <si>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1662179408</t>
  </si>
  <si>
    <t>Vodorovné přemístění přes 9 000 do 10000 m výkopku/sypaniny z horniny třídy těžitelnosti III skupiny 6 a 7</t>
  </si>
  <si>
    <t>162751157</t>
  </si>
  <si>
    <t>27</t>
  </si>
  <si>
    <t>304,989*15</t>
  </si>
  <si>
    <t>https://podminky.urs.cz/item/CS_URS_2025_02/162751139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</si>
  <si>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</si>
  <si>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827635592</t>
  </si>
  <si>
    <t>Příplatek k vodorovnému přemístění výkopku/sypaniny z horniny třídy těžitelnosti II, skupiny 4 a 5 ZKD 1000 m přes 10000 m</t>
  </si>
  <si>
    <t>162751139</t>
  </si>
  <si>
    <t>26</t>
  </si>
  <si>
    <t>https://podminky.urs.cz/item/CS_URS_2025_02/162751137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</si>
  <si>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</si>
  <si>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400648824</t>
  </si>
  <si>
    <t>Vodorovné přemístění přes 9 000 do 10000 m výkopku/sypaniny z horniny třídy těžitelnosti II skupiny 4 a 5</t>
  </si>
  <si>
    <t>162751137</t>
  </si>
  <si>
    <t>25</t>
  </si>
  <si>
    <t>312,777*15</t>
  </si>
  <si>
    <t>https://podminky.urs.cz/item/CS_URS_2025_02/162751119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</si>
  <si>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</si>
  <si>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-920180498</t>
  </si>
  <si>
    <t>Příplatek k vodorovnému přemístění výkopku/sypaniny z horniny třídy těžitelnosti I, skupiny 1 až 3 ZKD 1000 m přes 10000 m</t>
  </si>
  <si>
    <t>162751119</t>
  </si>
  <si>
    <t>24</t>
  </si>
  <si>
    <t>"zelený pás" -15*1,2*(2,1-0,1-0,55)</t>
  </si>
  <si>
    <t>odečet odvoz zpět na zásyp</t>
  </si>
  <si>
    <t>https://podminky.urs.cz/item/CS_URS_2025_02/162751117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</si>
  <si>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</si>
  <si>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-1768109013</t>
  </si>
  <si>
    <t>Vodorovné přemístění přes 9 000 do 10000 m výkopku/sypaniny z horniny třídy těžitelnosti I skupiny 1 až 3</t>
  </si>
  <si>
    <t>162751117</t>
  </si>
  <si>
    <t>23</t>
  </si>
  <si>
    <t>https://podminky.urs.cz/item/CS_URS_2025_02/162451146</t>
  </si>
  <si>
    <t>Vodorovné přemístění výkopku nebo sypaniny po suchu na obvyklém dopravním prostředku, bez naložení výkopku, avšak se složením bez rozhrnutí z horniny třídy těžitelnosti III skupiny 6 a 7 na vzdálenost přes 1 500 do 2 000 m</t>
  </si>
  <si>
    <t>-1823192197</t>
  </si>
  <si>
    <t>Vodorovné přemístění přes 1 500 do 2000 m výkopku/sypaniny z horniny třídy těžitelnosti III skupiny 6 a 7</t>
  </si>
  <si>
    <t>162451146</t>
  </si>
  <si>
    <t>22</t>
  </si>
  <si>
    <t>https://podminky.urs.cz/item/CS_URS_2025_02/162451126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</si>
  <si>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</si>
  <si>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176880513</t>
  </si>
  <si>
    <t>Vodorovné přemístění přes 1 500 do 2000 m výkopku/sypaniny z horniny třídy těžitelnosti II skupiny 4 a 5</t>
  </si>
  <si>
    <t>162451126</t>
  </si>
  <si>
    <t>"obsyp štěrkopísek" 142,615</t>
  </si>
  <si>
    <t>"zásyp štěrkodrť" 412,525</t>
  </si>
  <si>
    <t>odvoz zpět na zásyp</t>
  </si>
  <si>
    <t>"ornice na mezideponii a zpět" 15*3*0,15*2</t>
  </si>
  <si>
    <t>https://podminky.urs.cz/item/CS_URS_2025_02/162451106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</si>
  <si>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</si>
  <si>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-1652300381</t>
  </si>
  <si>
    <t>Vodorovné přemístění přes 1 500 do 2000 m výkopku/sypaniny z horniny třídy těžitelnosti I skupiny 1 až 3</t>
  </si>
  <si>
    <t>162451106</t>
  </si>
  <si>
    <t>20</t>
  </si>
  <si>
    <t>"DN250 - souběh s V" 151*2,1*1</t>
  </si>
  <si>
    <t>"DN250" 164*2,1*2</t>
  </si>
  <si>
    <t>https://podminky.urs.cz/item/CS_URS_2025_02/151201112</t>
  </si>
  <si>
    <t>Odstranění pažení a rozepření stěn rýh pro podzemní vedení s uložením materiálu na vzdálenost do 3 m od kraje výkopu zátažné, hloubky přes 2 do 4 m</t>
  </si>
  <si>
    <t>-955935266</t>
  </si>
  <si>
    <t>Odstranění zátažného pažení a rozepření stěn rýh hl přes 2 do 4 m</t>
  </si>
  <si>
    <t>151201112</t>
  </si>
  <si>
    <t>19</t>
  </si>
  <si>
    <t>https://podminky.urs.cz/item/CS_URS_2025_02/151201102</t>
  </si>
  <si>
    <t>Zřízení pažení a rozepření stěn rýh pro podzemní vedení zátažné, hloubky přes 2 do 4 m</t>
  </si>
  <si>
    <t>-189036097</t>
  </si>
  <si>
    <t>Zřízení zátažného pažení a rozepření stěn rýh hl přes 2 do 4 m</t>
  </si>
  <si>
    <t>151201102</t>
  </si>
  <si>
    <t>18</t>
  </si>
  <si>
    <t>"šachty DN1000" 2,3*2,1*4*8</t>
  </si>
  <si>
    <t>https://podminky.urs.cz/item/CS_URS_2025_02/151101112</t>
  </si>
  <si>
    <t>Odstranění pažení a rozepření stěn rýh pro podzemní vedení s uložením materiálu na vzdálenost do 3 m od kraje výkopu příložné, hloubky přes 2 do 4 m</t>
  </si>
  <si>
    <t>-88762588</t>
  </si>
  <si>
    <t>Odstranění příložného pažení a rozepření stěn rýh hl přes 2 do 4 m</t>
  </si>
  <si>
    <t>151101112</t>
  </si>
  <si>
    <t>17</t>
  </si>
  <si>
    <t>https://podminky.urs.cz/item/CS_URS_2025_02/151101102</t>
  </si>
  <si>
    <t>Zřízení pažení a rozepření stěn rýh pro podzemní vedení příložné pro jakoukoliv mezerovitost, hloubky přes 2 do 4 m</t>
  </si>
  <si>
    <t>92974715</t>
  </si>
  <si>
    <t>Zřízení příložného pažení a rozepření stěn rýh hl přes 2 do 4 m</t>
  </si>
  <si>
    <t>151101102</t>
  </si>
  <si>
    <t>16</t>
  </si>
  <si>
    <t>"rozšíření šachet" 2,3*0,55*2*2,1*8</t>
  </si>
  <si>
    <t>"DN250" 164*1,2*2,1</t>
  </si>
  <si>
    <t>"DN250 - souběh s V" 151*0,7*2,1</t>
  </si>
  <si>
    <t>https://podminky.urs.cz/item/CS_URS_2025_02/132554205</t>
  </si>
  <si>
    <t>Hloubení zapažených rýh šířky přes 800 do 2 000 mm strojně s urovnáním dna do předepsaného profilu a spádu v hornině třídy těžitelnosti III skupiny 6 přes 500 do 1 000 m3</t>
  </si>
  <si>
    <t>1927360856</t>
  </si>
  <si>
    <t>Hloubení zapažených rýh š do 2000 mm v hornině třídy těžitelnosti III skupiny 6 objem do 1000 m3</t>
  </si>
  <si>
    <t>132554205</t>
  </si>
  <si>
    <t>15</t>
  </si>
  <si>
    <t>https://podminky.urs.cz/item/CS_URS_2025_02/132454205</t>
  </si>
  <si>
    <t>Hloubení zapažených rýh šířky přes 800 do 2 000 mm strojně s urovnáním dna do předepsaného profilu a spádu v hornině třídy těžitelnosti II skupiny 5 přes 500 do 1 000 m3</t>
  </si>
  <si>
    <t>-811131169</t>
  </si>
  <si>
    <t>Hloubení zapažených rýh š do 2000 mm v hornině třídy těžitelnosti II skupiny 5 objem do 1000 m3</t>
  </si>
  <si>
    <t>132454205</t>
  </si>
  <si>
    <t>14</t>
  </si>
  <si>
    <t>https://podminky.urs.cz/item/CS_URS_2025_02/132354205</t>
  </si>
  <si>
    <t>Hloubení zapažených rýh šířky přes 800 do 2 000 mm strojně s urovnáním dna do předepsaného profilu a spádu v hornině třídy těžitelnosti II skupiny 4 přes 500 do 1 000 m3</t>
  </si>
  <si>
    <t>-1985316033</t>
  </si>
  <si>
    <t>Hloubení zapažených rýh š do 2000 mm v hornině třídy těžitelnosti II skupiny 4 objem do 1000 m3</t>
  </si>
  <si>
    <t>132354205</t>
  </si>
  <si>
    <t>https://podminky.urs.cz/item/CS_URS_2025_02/132254205</t>
  </si>
  <si>
    <t>Hloubení zapažených rýh šířky přes 800 do 2 000 mm strojně s urovnáním dna do předepsaného profilu a spádu v hornině třídy těžitelnosti I skupiny 3 přes 500 do 1 000 m3</t>
  </si>
  <si>
    <t>-2008400197</t>
  </si>
  <si>
    <t>Hloubení zapažených rýh š do 2000 mm v hornině třídy těžitelnosti I skupiny 3 objem do 1000 m3</t>
  </si>
  <si>
    <t>132254205</t>
  </si>
  <si>
    <t>https://podminky.urs.cz/item/CS_URS_2025_02/132154205</t>
  </si>
  <si>
    <t>Hloubení zapažených rýh šířky přes 800 do 2 000 mm strojně s urovnáním dna do předepsaného profilu a spádu v hornině třídy těžitelnosti I skupiny 1 a 2 přes 500 do 1 000 m3</t>
  </si>
  <si>
    <t>1445780819</t>
  </si>
  <si>
    <t>Hloubení zapažených rýh š do 2000 mm v hornině třídy těžitelnosti I skupiny 1 a 2 objem do 1000 m3</t>
  </si>
  <si>
    <t>132154205</t>
  </si>
  <si>
    <t>11</t>
  </si>
  <si>
    <t>"kopaná sonda" 1*1*1*31</t>
  </si>
  <si>
    <t>"ruční výkop" 2*1,2*2,1</t>
  </si>
  <si>
    <t xml:space="preserve">Poznámka k položce:_x000D_
ruční výkop kolem stávajících sítí, svislé ruční přemístění, zpětný ruční zásyp provedených sond_x000D_
ruční výkop v délce 2 m, kopané sondy 31 ks, svislé ruční přemístění, zpětný ruční zásyp_x000D_
</t>
  </si>
  <si>
    <t>Ruční kopané sondy + ruční výkop</t>
  </si>
  <si>
    <t>-1234090401</t>
  </si>
  <si>
    <t>129001105R.1</t>
  </si>
  <si>
    <t>10</t>
  </si>
  <si>
    <t>"20%" 677,754*0,2</t>
  </si>
  <si>
    <t>"rozšíření šachet" 2*0,55*2,3*2,1*8</t>
  </si>
  <si>
    <t>https://podminky.urs.cz/item/CS_URS_2025_02/129001101</t>
  </si>
  <si>
    <t>Příplatek k cenám vykopávek za ztížení vykopávky v blízkosti podzemního vedení nebo výbušnin v horninách jakékoliv třídy</t>
  </si>
  <si>
    <t>1316771086</t>
  </si>
  <si>
    <t>Příplatek za ztížení odkopávky nebo prokopávky v blízkosti inženýrských sítí</t>
  </si>
  <si>
    <t>129001101</t>
  </si>
  <si>
    <t>https://podminky.urs.cz/item/CS_URS_2025_02/121151113</t>
  </si>
  <si>
    <t>Sejmutí ornice strojně při souvislé ploše přes 100 do 500 m2, tl. vrstvy do 200 mm</t>
  </si>
  <si>
    <t>-1542813853</t>
  </si>
  <si>
    <t>Sejmutí ornice plochy do 500 m2 tl vrstvy do 200 mm strojně</t>
  </si>
  <si>
    <t>121151113</t>
  </si>
  <si>
    <t>"sdělovací kabel" 4*1,2</t>
  </si>
  <si>
    <t>"NN" 6*1,2</t>
  </si>
  <si>
    <t>"VO" 3*1,2</t>
  </si>
  <si>
    <t>https://podminky.urs.cz/item/CS_URS_2025_02/119001421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</si>
  <si>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</si>
  <si>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-1411140819</t>
  </si>
  <si>
    <t>Dočasné zajištění kabelů a kabelových tratí ze 3 volně ložených kabelů</t>
  </si>
  <si>
    <t>119001421</t>
  </si>
  <si>
    <t>7</t>
  </si>
  <si>
    <t>"kanalizace" 6*1,2</t>
  </si>
  <si>
    <t>"vodovod" 6*1,2</t>
  </si>
  <si>
    <t>"plynovod" 6*1,2</t>
  </si>
  <si>
    <t>https://podminky.urs.cz/item/CS_URS_2025_02/119001405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</si>
  <si>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</si>
  <si>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-1914717059</t>
  </si>
  <si>
    <t>Dočasné zajištění potrubí z PE DN do 200 mm</t>
  </si>
  <si>
    <t>119001405</t>
  </si>
  <si>
    <t>6</t>
  </si>
  <si>
    <t>Poznámka k položce:_x000D_
Předpoklad rychlosti výstavby 10,0 m/den</t>
  </si>
  <si>
    <t>Čerpání vody na dopravní výšku do 10 m s uvažovaným průměrným přítokem přes 500 do 1 000 l/min po celou dobu výstavby</t>
  </si>
  <si>
    <t>1678283306</t>
  </si>
  <si>
    <t>soubor</t>
  </si>
  <si>
    <t>1151012R</t>
  </si>
  <si>
    <t>Poznámka k položce:_x000D_
Převedení odpadních vod během výstavby rekonstruované šachty</t>
  </si>
  <si>
    <t>https://podminky.urs.cz/item/CS_URS_2025_02/115001104</t>
  </si>
  <si>
    <t>Převedení vody potrubím průměru DN přes 250 do 300</t>
  </si>
  <si>
    <t>-1904732660</t>
  </si>
  <si>
    <t>Převedení vody potrubím DN přes 250 do 300</t>
  </si>
  <si>
    <t>115001104</t>
  </si>
  <si>
    <t>"II.tř - DN250 souběh s V" 151*0,7</t>
  </si>
  <si>
    <t>"II.tř - DN250" 143*1,2</t>
  </si>
  <si>
    <t>SC C8/10 tl. 130 mm</t>
  </si>
  <si>
    <t>https://podminky.urs.cz/item/CS_URS_2025_02/113107231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</si>
  <si>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</si>
  <si>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1561107307</t>
  </si>
  <si>
    <t>Odstranění podkladu z betonu prostého tl přes 100 do 150 mm strojně pl přes 200 m2</t>
  </si>
  <si>
    <t>113107231</t>
  </si>
  <si>
    <t>"beton panel" 2*1,2</t>
  </si>
  <si>
    <t>ŠD tl. 200 mm</t>
  </si>
  <si>
    <t>https://podminky.urs.cz/item/CS_URS_2025_02/113107212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</si>
  <si>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</si>
  <si>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-856286628</t>
  </si>
  <si>
    <t>Odstranění podkladu z kameniva těženého tl přes 100 do 200 mm strojně pl přes 200 m2</t>
  </si>
  <si>
    <t>113107212</t>
  </si>
  <si>
    <t>https://podminky.urs.cz/item/CS_URS_2025_02/113106190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</si>
  <si>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</si>
  <si>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-1281651242</t>
  </si>
  <si>
    <t>Rozebrání vozovek ze silničních dílců se spárami vyplněnými kamenivem strojně pl do 50 m2</t>
  </si>
  <si>
    <t>113106190</t>
  </si>
  <si>
    <t>Zemní práce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</si>
  <si>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</si>
  <si>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</si>
  <si>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</si>
  <si>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</si>
  <si>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</si>
  <si>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</si>
  <si>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</si>
  <si>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</si>
  <si>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</si>
  <si>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</si>
  <si>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Cenová soustava</t>
  </si>
  <si>
    <t>Cena celkem [CZK]</t>
  </si>
  <si>
    <t>J.cena [CZK]</t>
  </si>
  <si>
    <t>Množství</t>
  </si>
  <si>
    <t>MJ</t>
  </si>
  <si>
    <t>PČ</t>
  </si>
  <si>
    <t>Soupis:</t>
  </si>
  <si>
    <t>SO 1 - Splašková kanalizace</t>
  </si>
  <si>
    <t>Objekt:</t>
  </si>
  <si>
    <t>SOUPIS PRACÍ</t>
  </si>
  <si>
    <t xml:space="preserve">    23-M - Montáže potrubí</t>
  </si>
  <si>
    <t>M - Práce a dodávky M</t>
  </si>
  <si>
    <t xml:space="preserve">    998 - Přesun hmot</t>
  </si>
  <si>
    <t xml:space="preserve">    997 - Doprava suti a vybouraných hmot</t>
  </si>
  <si>
    <t xml:space="preserve">    9 - Ostatní konstrukce a práce, bourání</t>
  </si>
  <si>
    <t xml:space="preserve">    8 - Vedení trubní dálková a přípojná</t>
  </si>
  <si>
    <t xml:space="preserve">    5 - Komunikace pozemní</t>
  </si>
  <si>
    <t xml:space="preserve">    4 - Vodorovné konstrukce</t>
  </si>
  <si>
    <t xml:space="preserve">    3 - Svislé a kompletní konstrukce</t>
  </si>
  <si>
    <t xml:space="preserve">    2 - Zakládání</t>
  </si>
  <si>
    <t xml:space="preserve">    1 - Zemní práce</t>
  </si>
  <si>
    <t>HSV - Práce a dodávky HSV</t>
  </si>
  <si>
    <t>Kód dílu - Popis</t>
  </si>
  <si>
    <t>REKAPITULACE ČLENĚNÍ SOUPISU PRACÍ</t>
  </si>
  <si>
    <t>SO 1.1 - Gravitační splašková kanalizace</t>
  </si>
  <si>
    <t>KRYCÍ LIST SOUPISU PRACÍ</t>
  </si>
  <si>
    <t>-522337873</t>
  </si>
  <si>
    <t>30*1,02 'Přepočtené koeficientem množství</t>
  </si>
  <si>
    <t>obrubník betonový chodníkový 1000x100x250mm</t>
  </si>
  <si>
    <t>-208307641</t>
  </si>
  <si>
    <t>59217017</t>
  </si>
  <si>
    <t>https://podminky.urs.cz/item/CS_URS_2025_02/916231113</t>
  </si>
  <si>
    <t>Osazení chodníkového obrubníku betonového se zřízením lože, s vyplněním a zatřením spár cementovou maltou ležatého s boční opěrou z betonu prostého, do lože z betonu prostého</t>
  </si>
  <si>
    <t>-198054344</t>
  </si>
  <si>
    <t>Osazení chodníkového obrubníku betonového ležatého s boční opěrou do lože z betonu prostého</t>
  </si>
  <si>
    <t>916231113</t>
  </si>
  <si>
    <t xml:space="preserve">Poznámka k položce:_x000D_
Dočasná čerpací jímka - studniční skruž výška 0,5 m 4ks_x000D_
</t>
  </si>
  <si>
    <t>D+M Dočasná čerpací jímka Ø600 mm</t>
  </si>
  <si>
    <t>540183207</t>
  </si>
  <si>
    <t>896599R</t>
  </si>
  <si>
    <t xml:space="preserve">Poznámka k položce:_x000D_
Viz D.1.6 Čerpací stanice odpadních vod – stavební část_x000D_
V ceně je obsažena dodávka a osazení přechodové desky pod poklopy včetně poklopů. _x000D_
Dále je v ceně obsažena dodávka těsnění mezi jednotlivé dílce, vymazání spojů hmotou ergelit, vyspádování podlahy. _x000D_
_x000D_
Dále je v ceně obsaženo:_x000D_
PROSTUPY PRO KABELY ELEKTRO VRTAT NA STAVBĚ DLE POŽADAVKŮ ELEKTRO MONTÉRA._x000D_
VŠECHNY PROSTUPY V ŠACHTĚ BUDOU UTĚSNĚNY PRŮCHODKOU PROTI TLAKOVÉ VODĚ._x000D_
TLOUŠŤKY STĚŇ, DNA A STROPU NÁDRŽE SE U JEDNOTLIVÝCH VÝROBCŮ MŮŽE LIŠIT._x000D_
ULOŽENÍ ŠACHTY BUDE DLE DOPORUČENÍ VÝROBCE ŠACHTY._x000D_
PŘI DODRŽENÍ VNITŘNÍCH ROZMĚRŮ LZE ŠACHTU VYBETONOVAT NA MÍSTĚ._x000D_
_x000D_
V ceně je dále: _x000D_
- PŘITĚŽOVACÍ BET. PRSTENEC, OKA PRO PROPLETENÍ PREFA DNA S PŘITĚŽOVACÍM PRSTENCEM, PŮDORYSNÉ ROZŠÍŘENÍ O 300 mm PRO ČSOV DN2100 _x000D_
- ŠACHTOVÝ POKLOP NEREZOVÝ, PROTISKLUZ, UZAMYKATELNÝ VNITŘNÍCH ROZMĚRŮ (600×600) mm - 3 KS A (PRŮM.160) mm - 1 KS_x000D_
- VELIKOST A UMÍSTĚNÍ POKLOPŮ ZKOORDINOVAT S TECHNOLOGIÍ (DLE PŮDORYSNÝCH ROZMĚRŮ KONKRÉTNÍCH_x000D_
ČERPADEL A ČESLICOVÉHO KOŠE_x000D_
_x000D_
</t>
  </si>
  <si>
    <t>Dodávka prefabrikované betonové čerpací šachty průměr 2100 mm, výška 4,16 m</t>
  </si>
  <si>
    <t>518122781</t>
  </si>
  <si>
    <t>835005R</t>
  </si>
  <si>
    <t xml:space="preserve">Poznámka k položce:_x000D_
V položce mimostaveništní a vnitrostaveništní doprava, naložení a složení šachty včetně pronájmu jeřábu a další potřebné mechanizace, provedení prostupů a jejich utěsnění těsnícími pásy dle PD._x000D_
_x000D_
</t>
  </si>
  <si>
    <t>Osazení prefabrikované betonové čerpací šachty pr. 2100 mm, výška 4,16 m</t>
  </si>
  <si>
    <t>-1874169032</t>
  </si>
  <si>
    <t>835002E</t>
  </si>
  <si>
    <t>Trubní vedení</t>
  </si>
  <si>
    <t>30,64*1,03 'Přepočtené koeficientem množství</t>
  </si>
  <si>
    <t>dlažba zámková betonová tvaru I 200x165mm tl 80mm přírodní</t>
  </si>
  <si>
    <t>-1420201649</t>
  </si>
  <si>
    <t>59245013</t>
  </si>
  <si>
    <t>https://podminky.urs.cz/item/CS_URS_2025_02/596211210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</si>
  <si>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</si>
  <si>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-1217287873</t>
  </si>
  <si>
    <t>Kladení zámkové dlažby komunikací pro pěší ručně tl 80 mm skupiny A pl do 50 m2</t>
  </si>
  <si>
    <t>596211210</t>
  </si>
  <si>
    <t>"KSC tl. 130 mm" 30</t>
  </si>
  <si>
    <t>https://podminky.urs.cz/item/CS_URS_2025_02/567120112</t>
  </si>
  <si>
    <t>Podklad ze směsi stmelené cementem SC bez dilatačních spár, s rozprostřením a zhutněním SC C 1,5/2,0 (SC II), po zhutnění tl. 130 mm</t>
  </si>
  <si>
    <t>-328352596</t>
  </si>
  <si>
    <t>Podklad ze směsi stmelené cementem SC C 1,5/2,0 (SC II) tl 130 mm</t>
  </si>
  <si>
    <t>567120112</t>
  </si>
  <si>
    <t>"ŠD tl. 200 mm" 30*1,3</t>
  </si>
  <si>
    <t>-1598763212</t>
  </si>
  <si>
    <t>3,1*3,1*1,1*3,6307/1000*2*2</t>
  </si>
  <si>
    <t>https://podminky.urs.cz/item/CS_URS_2025_02/452368211</t>
  </si>
  <si>
    <t>Výztuž podkladních desek, bloků nebo pražců v otevřeném výkopu ze svařovaných sítí typu Kari</t>
  </si>
  <si>
    <t>146739158</t>
  </si>
  <si>
    <t>Výztuž podkladních desek nebo bloků nebo pražců otevřený výkop ze svařovaných sítí Kari</t>
  </si>
  <si>
    <t>452368211</t>
  </si>
  <si>
    <t>3,1*0,2*4</t>
  </si>
  <si>
    <t>https://podminky.urs.cz/item/CS_URS_2025_02/452351112</t>
  </si>
  <si>
    <t>Bednění podkladních a zajišťovacích konstrukcí v otevřeném výkopu desek nebo sedlových loží pod potrubí, stoky a drobné objekty odstranění</t>
  </si>
  <si>
    <t>584568579</t>
  </si>
  <si>
    <t>Bednění podkladních desek nebo sedlového lože pod potrubí, stoky a drobné objekty otevřený výkop odstranění</t>
  </si>
  <si>
    <t>452351112</t>
  </si>
  <si>
    <t>https://podminky.urs.cz/item/CS_URS_2025_02/452351111</t>
  </si>
  <si>
    <t>Bednění podkladních a zajišťovacích konstrukcí v otevřeném výkopu desek nebo sedlových loží pod potrubí, stoky a drobné objekty zřízení</t>
  </si>
  <si>
    <t>423190828</t>
  </si>
  <si>
    <t>Bednění podkladních desek nebo sedlového lože pod potrubí, stoky a drobné objekty otevřený výkop zřízení</t>
  </si>
  <si>
    <t>452351111</t>
  </si>
  <si>
    <t>3,1*3,1*0,2</t>
  </si>
  <si>
    <t>https://podminky.urs.cz/item/CS_URS_2025_02/452321131</t>
  </si>
  <si>
    <t>Podkladní a zajišťovací konstrukce z betonu železového v otevřeném výkopu bez zvýšených nároků na prostředí desky pod potrubí, stoky a drobné objekty z betonu tř. C 12/15</t>
  </si>
  <si>
    <t>2068754319</t>
  </si>
  <si>
    <t>Podkladní desky ze ŽB bez zvýšených nároků na prostředí tř. C 12/15 otevřený výkop</t>
  </si>
  <si>
    <t>452321131</t>
  </si>
  <si>
    <t>Poznámka k položce:_x000D_
Kompletní provedení vč. přesunu hmot a stavebních přípomocí</t>
  </si>
  <si>
    <t>Provedení prostupů pro technologická potrubí vodotěsně zajištěny gumovým dilatačním segmentem s nerezovými prvky včetně vodotěsného utěsnění</t>
  </si>
  <si>
    <t>-646553926</t>
  </si>
  <si>
    <t>Provedení prostupů pro technologická potrubí vodotěsně zajištěny gumovým dilatačním segmentem s nerezovými prvky</t>
  </si>
  <si>
    <t>3827619-R10</t>
  </si>
  <si>
    <t>4,2*4,2*0,2</t>
  </si>
  <si>
    <t>https://podminky.urs.cz/item/CS_URS_2025_02/213311113</t>
  </si>
  <si>
    <t>Polštáře zhutněné pod základy z kameniva hrubého drceného, frakce 16 - 63 mm</t>
  </si>
  <si>
    <t>1069295653</t>
  </si>
  <si>
    <t>Polštáře zhutněné pod základy z kameniva drceného frakce 16 až 63 mm</t>
  </si>
  <si>
    <t>213311113</t>
  </si>
  <si>
    <t>4,2*4</t>
  </si>
  <si>
    <t>https://podminky.urs.cz/item/CS_URS_2025_02/212751104</t>
  </si>
  <si>
    <t>60665033</t>
  </si>
  <si>
    <t>Trativod z drenážních trubek flexibilních PVC-U SN 4 perforace 360° včetně lože otevřený výkop DN 100 pro meliorace</t>
  </si>
  <si>
    <t>4,2*4,2</t>
  </si>
  <si>
    <t>-380105624</t>
  </si>
  <si>
    <t>54,183*2 'Přepočtené koeficientem množství</t>
  </si>
  <si>
    <t>1618112992</t>
  </si>
  <si>
    <t>"odečet šachta" -3,14*1,15^2*3,91</t>
  </si>
  <si>
    <t>"odečet podladní deska" -1,922</t>
  </si>
  <si>
    <t>"odečet štěrková vrstva" -3,528</t>
  </si>
  <si>
    <t>"celkem hloubení" 75,87</t>
  </si>
  <si>
    <t>https://podminky.urs.cz/item/CS_URS_2025_02/175151201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</si>
  <si>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</si>
  <si>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935230421</t>
  </si>
  <si>
    <t>Obsypání objektu nad přilehlým původním terénem sypaninou bez prohození, uloženou do 3 m strojně</t>
  </si>
  <si>
    <t>175151201</t>
  </si>
  <si>
    <t>"ornice na mezideponii" 2,646</t>
  </si>
  <si>
    <t>"uložení na skládku" 75,87</t>
  </si>
  <si>
    <t>"uložení na meziskládku" 75,87</t>
  </si>
  <si>
    <t>1102369826</t>
  </si>
  <si>
    <t>75,87*2</t>
  </si>
  <si>
    <t>1891525838</t>
  </si>
  <si>
    <t>"tř. 6 - 10%" 75,87*0,10</t>
  </si>
  <si>
    <t>https://podminky.urs.cz/item/CS_URS_2025_02/167151103</t>
  </si>
  <si>
    <t>Nakládání, skládání a překládání neulehlého výkopku nebo sypaniny strojně nakládání, množství do 100 m3, z horniny třídy těžitelnosti III, skupiny 6 a 7</t>
  </si>
  <si>
    <t>-2122940272</t>
  </si>
  <si>
    <t>Nakládání výkopku z hornin třídy těžitelnosti III skupiny 6 a 7 do 100 m3</t>
  </si>
  <si>
    <t>167151103</t>
  </si>
  <si>
    <t>"tř. 5 - 15%" 75,87*0,15</t>
  </si>
  <si>
    <t>"tř.4 - 35%" 75,87*0,35</t>
  </si>
  <si>
    <t>https://podminky.urs.cz/item/CS_URS_2025_02/167151102</t>
  </si>
  <si>
    <t>Nakládání, skládání a překládání neulehlého výkopku nebo sypaniny strojně nakládání, množství do 100 m3, z horniny třídy těžitelnosti II, skupiny 4 a 5</t>
  </si>
  <si>
    <t>1194572692</t>
  </si>
  <si>
    <t>Nakládání výkopku z hornin třídy těžitelnosti II skupiny 4 a 5 do 100 m3</t>
  </si>
  <si>
    <t>167151102</t>
  </si>
  <si>
    <t>"štěrkodrť frakce 0/63" 54,183</t>
  </si>
  <si>
    <t>"ornice na mezideponii" 4,2*4,2*0,15</t>
  </si>
  <si>
    <t>"tř. 3 - 25%" 18,968</t>
  </si>
  <si>
    <t>"tř. 1+2 - 15%"11,381</t>
  </si>
  <si>
    <t>https://podminky.urs.cz/item/CS_URS_2025_02/167151101</t>
  </si>
  <si>
    <t>Nakládání, skládání a překládání neulehlého výkopku nebo sypaniny strojně nakládání, množství do 100 m3, z horniny třídy těžitelnosti I, skupiny 1 až 3</t>
  </si>
  <si>
    <t>1698034890</t>
  </si>
  <si>
    <t>Nakládání výkopku z hornin třídy těžitelnosti I skupiny 1 až 3 do 100 m3</t>
  </si>
  <si>
    <t>167151101</t>
  </si>
  <si>
    <t>7,587*15</t>
  </si>
  <si>
    <t>-1376537198</t>
  </si>
  <si>
    <t>119967469</t>
  </si>
  <si>
    <t>37,936*15</t>
  </si>
  <si>
    <t>-1155621983</t>
  </si>
  <si>
    <t>1370670795</t>
  </si>
  <si>
    <t>30,349*15</t>
  </si>
  <si>
    <t>-199704171</t>
  </si>
  <si>
    <t>"tř.3 - 25%" 75,87*0,25</t>
  </si>
  <si>
    <t>"tř.1+2 - 15%" 75,87*0,15</t>
  </si>
  <si>
    <t>1528164137</t>
  </si>
  <si>
    <t>-1529828645</t>
  </si>
  <si>
    <t>-1782994849</t>
  </si>
  <si>
    <t>"ornice na mezideponii a zpět" 4,2*4,2*0,15*2</t>
  </si>
  <si>
    <t>668625097</t>
  </si>
  <si>
    <t>"10%" 75,87*0,10</t>
  </si>
  <si>
    <t>4,2*4,2*4,301</t>
  </si>
  <si>
    <t>https://podminky.urs.cz/item/CS_URS_2025_02/161151123</t>
  </si>
  <si>
    <t>Svislé přemístění výkopku strojně bez naložení do dopravní nádoby avšak s vyprázdněním dopravní nádoby na hromadu nebo do dopravního prostředku z horniny třídy těžitelnosti III skupiny 6 a 7 při hloubce výkopu přes 4 do 8 m</t>
  </si>
  <si>
    <t>-1321871551</t>
  </si>
  <si>
    <t>Svislé přemístění výkopku z horniny třídy těžitelnosti III skupiny 6 a 7 hl výkopu přes 4 do 8 m</t>
  </si>
  <si>
    <t>161151123</t>
  </si>
  <si>
    <t>"50%" 75,87*0,50</t>
  </si>
  <si>
    <t>https://podminky.urs.cz/item/CS_URS_2025_02/161151113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</si>
  <si>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</si>
  <si>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487935250</t>
  </si>
  <si>
    <t>Svislé přemístění výkopku z horniny třídy těžitelnosti II skupiny 4 a 5 hl výkopu přes 4 do 8 m</t>
  </si>
  <si>
    <t>161151113</t>
  </si>
  <si>
    <t>"40%" 75,87*0,40</t>
  </si>
  <si>
    <t>https://podminky.urs.cz/item/CS_URS_2025_02/161151103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</si>
  <si>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</si>
  <si>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794483732</t>
  </si>
  <si>
    <t>Svislé přemístění výkopku z horniny třídy těžitelnosti I skupiny 1 až 3 hl výkopu přes 4 do 8 m</t>
  </si>
  <si>
    <t>161151103</t>
  </si>
  <si>
    <t>Poznámka k položce:_x000D_
rozpěrové rámy pažení</t>
  </si>
  <si>
    <t>ocel profilová jakost S235JR (11 375) průřez HEA 160</t>
  </si>
  <si>
    <t>572080355</t>
  </si>
  <si>
    <t>13010956</t>
  </si>
  <si>
    <t>Poznámka k položce:_x000D_
montáž + demontáž</t>
  </si>
  <si>
    <t>https://podminky.urs.cz/item/CS_URS_2022_01/153116112</t>
  </si>
  <si>
    <t>Kleštiny nebo převázky pro hradící stěny beraněné, nasazené, tabulové z oceli jakéhokoliv druhu z terénu montáž
včetně statického návrhu</t>
  </si>
  <si>
    <t>1065556270</t>
  </si>
  <si>
    <t>Montáž ocelových kleštin nebo převázek hradicích stěn z terénu</t>
  </si>
  <si>
    <t>153116112</t>
  </si>
  <si>
    <t>4,2*4,301*4</t>
  </si>
  <si>
    <t>https://podminky.urs.cz/item/CS_URS_2025_02/151201113</t>
  </si>
  <si>
    <t>Odstranění pažení a rozepření stěn rýh pro podzemní vedení s uložením materiálu na vzdálenost do 3 m od kraje výkopu zátažné, hloubky přes 4 do 8 m</t>
  </si>
  <si>
    <t>-1153934798</t>
  </si>
  <si>
    <t>Odstranění zátažného pažení a rozepření stěn rýh hl přes 4 do 8 m</t>
  </si>
  <si>
    <t>151201113</t>
  </si>
  <si>
    <t>https://podminky.urs.cz/item/CS_URS_2025_02/151201103</t>
  </si>
  <si>
    <t>Zřízení pažení a rozepření stěn rýh pro podzemní vedení zátažné, hloubky přes 4 do 8 m</t>
  </si>
  <si>
    <t>2010467021</t>
  </si>
  <si>
    <t>151201103</t>
  </si>
  <si>
    <t>https://podminky.urs.cz/item/CS_URS_2025_02/131551204</t>
  </si>
  <si>
    <t>Hloubení zapažených jam a zářezů strojně s urovnáním dna do předepsaného profilu a spádu v hornině třídy těžitelnosti III skupiny 6 přes 100 do 500 m3</t>
  </si>
  <si>
    <t>-297542144</t>
  </si>
  <si>
    <t>Hloubení jam zapažených v hornině třídy těžitelnosti III skupiny 6 objem do 500 m3 strojně</t>
  </si>
  <si>
    <t>131551204</t>
  </si>
  <si>
    <t>"15%" 75,87*0,15</t>
  </si>
  <si>
    <t>https://podminky.urs.cz/item/CS_URS_2025_02/131451203</t>
  </si>
  <si>
    <t>Hloubení zapažených jam a zářezů strojně s urovnáním dna do předepsaného profilu a spádu v hornině třídy těžitelnosti II skupiny 5 přes 50 do 100 m3</t>
  </si>
  <si>
    <t>1660569678</t>
  </si>
  <si>
    <t>Hloubení jam zapažených v hornině třídy těžitelnosti II skupiny 5 objem do 100 m3 strojně</t>
  </si>
  <si>
    <t>131451203</t>
  </si>
  <si>
    <t>"35%" 75,87*0,35</t>
  </si>
  <si>
    <t>https://podminky.urs.cz/item/CS_URS_2025_02/131351203</t>
  </si>
  <si>
    <t>Hloubení zapažených jam a zářezů strojně s urovnáním dna do předepsaného profilu a spádu v hornině třídy těžitelnosti II skupiny 4 přes 50 do 100 m3</t>
  </si>
  <si>
    <t>-1066825988</t>
  </si>
  <si>
    <t>Hloubení jam zapažených v hornině třídy těžitelnosti II skupiny 4 objem do 100 m3 strojně</t>
  </si>
  <si>
    <t>131351203</t>
  </si>
  <si>
    <t>"25%" 75,87*0,25</t>
  </si>
  <si>
    <t>https://podminky.urs.cz/item/CS_URS_2025_02/131251203</t>
  </si>
  <si>
    <t>Hloubení zapažených jam a zářezů strojně s urovnáním dna do předepsaného profilu a spádu v hornině třídy těžitelnosti I skupiny 3 přes 50 do 100 m3</t>
  </si>
  <si>
    <t>-1335713948</t>
  </si>
  <si>
    <t>Hloubení jam zapažených v hornině třídy těžitelnosti I skupiny 3 objem do 100 m3 strojně</t>
  </si>
  <si>
    <t>131251203</t>
  </si>
  <si>
    <t>https://podminky.urs.cz/item/CS_URS_2025_02/131151203</t>
  </si>
  <si>
    <t>Hloubení zapažených jam a zářezů strojně s urovnáním dna do předepsaného profilu a spádu v hornině třídy těžitelnosti I skupiny 1 a 2 přes 50 do 100 m3</t>
  </si>
  <si>
    <t>-1794793803</t>
  </si>
  <si>
    <t>Hloubení jam zapažených v hornině třídy těžitelnosti I skupiny 1 a 2 objem do 100 m3 strojně</t>
  </si>
  <si>
    <t>131151203</t>
  </si>
  <si>
    <t>"20%" 75,87*0,20</t>
  </si>
  <si>
    <t>-144883247</t>
  </si>
  <si>
    <t>https://podminky.urs.cz/item/CS_URS_2025_02/121151103</t>
  </si>
  <si>
    <t>Sejmutí ornice strojně při souvislé ploše do 100 m2, tl. vrstvy do 200 mm</t>
  </si>
  <si>
    <t>-1677213373</t>
  </si>
  <si>
    <t>Sejmutí ornice plochy do 100 m2 tl vrstvy do 200 mm strojně</t>
  </si>
  <si>
    <t>121151103</t>
  </si>
  <si>
    <t>1131323056</t>
  </si>
  <si>
    <t xml:space="preserve">    8 - Trubní vedení</t>
  </si>
  <si>
    <t>SO 1.2 - Čerpací stanice odpadních vod</t>
  </si>
  <si>
    <t>https://podminky.urs.cz/item/CS_URS_2025_02/230202074</t>
  </si>
  <si>
    <t>Nasunutí potrubní sekce do chráničky pro plynovody nasouvané potrubí plastové dn přes 160 do 200 mm</t>
  </si>
  <si>
    <t>2101749519</t>
  </si>
  <si>
    <t>Nasunutí potrubní sekce plastové průměru přes 160 do 200 mm do chráničky pro plynovody</t>
  </si>
  <si>
    <t>230202074</t>
  </si>
  <si>
    <t>200198287</t>
  </si>
  <si>
    <t>-1417374200</t>
  </si>
  <si>
    <t>-128178395</t>
  </si>
  <si>
    <t>-127621167</t>
  </si>
  <si>
    <t>75,475*24 'Přepočtené koeficientem množství</t>
  </si>
  <si>
    <t>1794442586</t>
  </si>
  <si>
    <t>-972834453</t>
  </si>
  <si>
    <t>"bet. panely" 2,0*(1,0+0,5+0,5)</t>
  </si>
  <si>
    <t>-1780620535</t>
  </si>
  <si>
    <t>-1714999699</t>
  </si>
  <si>
    <t>https://podminky.urs.cz/item/CS_URS_2025_02/899913134</t>
  </si>
  <si>
    <t>Koncové uzavírací manžety chrániček DN potrubí x DN chráničky DN 80 x 200</t>
  </si>
  <si>
    <t>-1639706472</t>
  </si>
  <si>
    <t>Uzavírací manžeta chráničky potrubí DN 80 x 200</t>
  </si>
  <si>
    <t>899913134</t>
  </si>
  <si>
    <t>https://podminky.urs.cz/item/CS_URS_2025_02/899911232</t>
  </si>
  <si>
    <t>Kluzné objímky (pojízdná sedla) pro zasunutí potrubí do chráničky výšky 25 mm vnějšího průměru potrubí přes 187 do 220 mm</t>
  </si>
  <si>
    <t>-400403489</t>
  </si>
  <si>
    <t>Kluzná objímka výšky 25 mm vnějšího průměru potrubí přes 187 mm do 220 mm</t>
  </si>
  <si>
    <t>899911232</t>
  </si>
  <si>
    <t>Poznámka k položce:_x000D_
Bude provedena kontrola ovladatelnosti armatur, kterou se ověřuje funkčnost uzávěrů_x000D_
přípojek (navrtávky), kohoutů, uzávěrů hlavního řadu (šoupátka, klapky), hydrantů,_x000D_
vzdušníků, výpustí a armaturních šachet. Kontrolu ovladatelnosti provádí výhradně_x000D_
zaměstnanci příslušného provozního střediska budoucího provozovatele. Armatury jsou před_x000D_
kontrolou ovladatelnosti v provozním stavu (spojovací šoupátka uzavřena, šoupátka před_x000D_
hydranty otevřena)._x000D_
Kontrolou se prověřuje funkčnost armatury - uzavírání šoupátka, ovladatelnost hydrantu_x000D_
včetně osazení nástavce a stav poklopů._x000D_
Osazení hydrantu a vřetena šoupátka v poklopu (víčko poklopu nesmí ležet na vřetenu a_x000D_
dolní hrana čtyřhranu nesmí být níže, než dolní část poklopu. Osazení vřetene šoupat,_x000D_
případně uzavíracích ventilů na přípojkách musí být min. 12 cm pod víčko z důvodů_x000D_
umísťování měřící techniky. Pokud toto není možné, je třeba po 50 m vždy takové místo_x000D_
zřídit jako měřící. Usazení poklopu - víčko musí jít snadno otevřít a musí být připevněno k_x000D_
tělesu poklopu (čepem), nesmí být znečištěno asfaltem či zeminou._x000D_
Zhotovitel vyzve TDI ke kontrole funkčnosti všech uzávěrů a také výškového osazení těchto_x000D_
poklopů před provedením konečné finální asfaltové vrstvy (po provedení podkladní vrstvy_x000D_
komunikace). To platí i pro druhou polovinu jízdního pruhu na ul. Libušina, pokud Krajská_x000D_
správa a údržba silnic Vysočiny, p.o. bude realizovat novou obrusnou vrstvu společně_x000D_
s touto stavbou a bude-li obnažen poklop v provozování Vodárenská akciová_x000D_
společnost a.s.</t>
  </si>
  <si>
    <t>Kontrola ovladatelnosti armatur</t>
  </si>
  <si>
    <t>-1063601136</t>
  </si>
  <si>
    <t>899724</t>
  </si>
  <si>
    <t>Zkouška funkčnosti signalizačního vodiče</t>
  </si>
  <si>
    <t>-515678028</t>
  </si>
  <si>
    <t>899722115_R</t>
  </si>
  <si>
    <t>175*1,2</t>
  </si>
  <si>
    <t xml:space="preserve">Poznámka k položce:_x000D_
fólie hnědé barvy_x000D_
</t>
  </si>
  <si>
    <t>https://podminky.urs.cz/item/CS_URS_2025_02/899722113</t>
  </si>
  <si>
    <t>Krytí potrubí z plastů výstražnou fólií z PVC šířky přes 25 do 34 cm</t>
  </si>
  <si>
    <t>-918647857</t>
  </si>
  <si>
    <t>Krytí potrubí z plastů výstražnou fólií z PVC přes 25 do 34cm</t>
  </si>
  <si>
    <t>899722113</t>
  </si>
  <si>
    <t xml:space="preserve">Poznámka k položce:_x000D_
signalizační vodič CYY 6mm2"_x000D_
</t>
  </si>
  <si>
    <t>https://podminky.urs.cz/item/CS_URS_2025_02/899721111</t>
  </si>
  <si>
    <t>Signalizační vodič na potrubí DN do 150 mm</t>
  </si>
  <si>
    <t>1378691218</t>
  </si>
  <si>
    <t>Signalizační vodič DN do 150 mm na potrubí</t>
  </si>
  <si>
    <t>899721111</t>
  </si>
  <si>
    <t>https://podminky.urs.cz/item/CS_URS_2025_02/899713111</t>
  </si>
  <si>
    <t>Orientační tabulky na vodovodních a kanalizačních řadech na sloupku ocelovém nebo betonovém</t>
  </si>
  <si>
    <t>1105496644</t>
  </si>
  <si>
    <t>Orientační tabulky na sloupku betonovém nebo ocelovém</t>
  </si>
  <si>
    <t>899713111</t>
  </si>
  <si>
    <t>poklop litinový hydrantový DN 80</t>
  </si>
  <si>
    <t>1225122265</t>
  </si>
  <si>
    <t>42291452</t>
  </si>
  <si>
    <t>deska podkladová uličního poklopu litinového hydrantového</t>
  </si>
  <si>
    <t>1650744894</t>
  </si>
  <si>
    <t>42210052</t>
  </si>
  <si>
    <t>https://podminky.urs.cz/item/CS_URS_2025_02/899401113</t>
  </si>
  <si>
    <t>Osazení poklopů uličních s pevným rámem litinových hydrantových</t>
  </si>
  <si>
    <t>-176245584</t>
  </si>
  <si>
    <t>Osazení poklopů uličních litinových hydrantových</t>
  </si>
  <si>
    <t>899401113</t>
  </si>
  <si>
    <t>poklop litinový šoupátkový pro zemní soupravy osazení do terénu a do vozovky</t>
  </si>
  <si>
    <t>-1847478222</t>
  </si>
  <si>
    <t>42291352</t>
  </si>
  <si>
    <t>deska podkladová uličního poklopu litinového šoupatového</t>
  </si>
  <si>
    <t>1712480666</t>
  </si>
  <si>
    <t>42210050</t>
  </si>
  <si>
    <t>https://podminky.urs.cz/item/CS_URS_2025_02/899401112</t>
  </si>
  <si>
    <t>Osazení poklopů uličních s pevným rámem litinových šoupátkových</t>
  </si>
  <si>
    <t>2131039403</t>
  </si>
  <si>
    <t>Osazení poklopů uličních litinových šoupátkových</t>
  </si>
  <si>
    <t>899401112</t>
  </si>
  <si>
    <t>potrubní spojka jištěná proti posuvu hrdlo-příruba DN 80</t>
  </si>
  <si>
    <t>-1876669398</t>
  </si>
  <si>
    <t>31951003</t>
  </si>
  <si>
    <t>https://podminky.urs.cz/item/CS_URS_2025_02/891249961</t>
  </si>
  <si>
    <t>Montáž opravných armatur na potrubí z trub litinových, ocelových nebo plastických hmot potrubních spojek hrdlo/hrdlo DN 80</t>
  </si>
  <si>
    <t>1547613712</t>
  </si>
  <si>
    <t>Montáž potrubních spojek hrdlo/hrdlo na potrubí z jakýchkoli trub DN 80</t>
  </si>
  <si>
    <t>891249961</t>
  </si>
  <si>
    <t>souprava proplachovací voda+kanál přírubové připojení DN 80/1,25 m</t>
  </si>
  <si>
    <t>381041322</t>
  </si>
  <si>
    <t>42210064</t>
  </si>
  <si>
    <t>https://podminky.urs.cz/item/CS_URS_2025_02/891247112</t>
  </si>
  <si>
    <t>Montáž vodovodních armatur na potrubí hydrantů podzemních (bez osazení poklopů) DN 80</t>
  </si>
  <si>
    <t>-1797200408</t>
  </si>
  <si>
    <t>Montáž hydrantů podzemních DN 80</t>
  </si>
  <si>
    <t>891247112</t>
  </si>
  <si>
    <t xml:space="preserve">Poznámka k položce:_x000D_
_x000D_
</t>
  </si>
  <si>
    <t>souprava zemní pro šoupátka DN 65-80mm teleskop. 1,3-1,8m</t>
  </si>
  <si>
    <t>604309483</t>
  </si>
  <si>
    <t>4229107_R</t>
  </si>
  <si>
    <t>šoupátko odpadní voda litina GGG 50 krátká stavební dl PN10/16 DN 80x180mm</t>
  </si>
  <si>
    <t>-1954537323</t>
  </si>
  <si>
    <t>42221453</t>
  </si>
  <si>
    <t>https://podminky.urs.cz/item/CS_URS_2025_02/891242122</t>
  </si>
  <si>
    <t>Montáž kanalizačních armatur na potrubí šoupátek v otevřeném výkopu nebo v šachtách s osazením zemní soupravy (bez poklopů) DN 80</t>
  </si>
  <si>
    <t>168440577</t>
  </si>
  <si>
    <t>Montáž kanalizačních šoupátek otevřený výkop DN 80</t>
  </si>
  <si>
    <t>891242122</t>
  </si>
  <si>
    <t>Poznámka k položce:_x000D_
Spojování přírubových tvarovek a armatur pomocí nerezových šroubů (A2), nerezových matic (A4) a nerezové podložky. _x000D_
LT přírubové tvarovky a armatury budou obaleny pogumovanou textilií._x000D_
Těsnění příruby pomocí NBR pryže s ocelovou vložkou.</t>
  </si>
  <si>
    <t>Spojovací materiál</t>
  </si>
  <si>
    <t>-342945638</t>
  </si>
  <si>
    <t>87845444R</t>
  </si>
  <si>
    <t>elektroredukce PE 100 PN16 D 160-90mm</t>
  </si>
  <si>
    <t>934126961</t>
  </si>
  <si>
    <t>286149_R</t>
  </si>
  <si>
    <t>Montáž tvarovek na kanalizačním plastovém potrubí z PE elektrotvarovek SDR 11/PN16 redukcí d 160/90</t>
  </si>
  <si>
    <t>1748266702</t>
  </si>
  <si>
    <t>Montáž elektroredukcí na kanalizačním potrubí z PE trub d 160/90</t>
  </si>
  <si>
    <t>8773252_R</t>
  </si>
  <si>
    <t>koleno 45° SDR11 PE 100 PN16 D 90mm</t>
  </si>
  <si>
    <t>-139674578</t>
  </si>
  <si>
    <t>28614841</t>
  </si>
  <si>
    <t>koleno 15° SDR11 PE 100 PN16 D 90mm</t>
  </si>
  <si>
    <t>-163062641</t>
  </si>
  <si>
    <t>28614236</t>
  </si>
  <si>
    <t>https://podminky.urs.cz/item/CS_URS_2025_02/877245310</t>
  </si>
  <si>
    <t>Montáž tvarovek na kanalizačním plastovém potrubí z PE svařovaných na tupo SDR 11/PN16 kolen 15°, 30° nebo 45° d 90</t>
  </si>
  <si>
    <t>1429869328</t>
  </si>
  <si>
    <t>Montáž kolen 45° svařovaných na tupo na kanalizačním potrubí z PE trub d 90</t>
  </si>
  <si>
    <t>877245310</t>
  </si>
  <si>
    <t>elektrokoleno 45° PE 100 PN16 D 90mm</t>
  </si>
  <si>
    <t>-984369839</t>
  </si>
  <si>
    <t>28614948</t>
  </si>
  <si>
    <t>https://podminky.urs.cz/item/CS_URS_2025_02/877245210</t>
  </si>
  <si>
    <t>Montáž tvarovek na kanalizačním plastovém potrubí z PE elektrotvarovek SDR 11/PN16 kolen 45° d 90</t>
  </si>
  <si>
    <t>1273915863</t>
  </si>
  <si>
    <t>Montáž elektrokolen 45° na kanalizačním potrubí z PE trub d 90</t>
  </si>
  <si>
    <t>877245210</t>
  </si>
  <si>
    <t>příruba volná k lemovému nákružku z polypropylénu 90</t>
  </si>
  <si>
    <t>-1709412496</t>
  </si>
  <si>
    <t>28654368</t>
  </si>
  <si>
    <t>nákružek lemový PE 100 SDR17 90mm</t>
  </si>
  <si>
    <t>-522880875</t>
  </si>
  <si>
    <t>28653149</t>
  </si>
  <si>
    <t>elektrospojka SDR11 PE 100 PN16 D 90mm</t>
  </si>
  <si>
    <t>963112651</t>
  </si>
  <si>
    <t>28615974</t>
  </si>
  <si>
    <t>https://podminky.urs.cz/item/CS_URS_2025_02/877245201</t>
  </si>
  <si>
    <t>Montáž tvarovek na kanalizačním plastovém potrubí z PE elektrotvarovek SDR 11/PN16 spojek nebo oblouků d 90</t>
  </si>
  <si>
    <t>329997699</t>
  </si>
  <si>
    <t>Montáž elektrospojek na kanalizačním potrubí z PE trub d 90</t>
  </si>
  <si>
    <t>877245201</t>
  </si>
  <si>
    <t>4*1,05 'Přepočtené koeficientem množství</t>
  </si>
  <si>
    <t>potrubí vodovodní třívrstvé PE100 RC SDR11 200x18,2mm</t>
  </si>
  <si>
    <t>835587354</t>
  </si>
  <si>
    <t>128</t>
  </si>
  <si>
    <t>28613536</t>
  </si>
  <si>
    <t>https://podminky.urs.cz/item/CS_URS_2025_02/871355201</t>
  </si>
  <si>
    <t>Montáž kanalizačního potrubí z polyetylenu PE100 RC svařovaných elektrotvarovkou v otevřeném výkopu ve sklonu do 20 % SDR 11/PN16 d 200 x 18,2 mm</t>
  </si>
  <si>
    <t>-1446611924</t>
  </si>
  <si>
    <t>Montáž kanalizačního potrubí z PE SDR11 otevřený výkop svařovaných elektrotvarovkou d 200x18,2 mm</t>
  </si>
  <si>
    <t>871355201</t>
  </si>
  <si>
    <t>175*1,015 'Přepočtené koeficientem množství</t>
  </si>
  <si>
    <t>Poznámka k položce:_x000D_
Potrubí z PE100RC se zvýšenou odolností vůči šíření trhliny _x000D_
Dimenze: D90 _x000D_
Tlaková řada: PN16 (SDR 11) pro D90 Základní materiál: vysokohustotní polyetylen PE100RC se zvýšenou odolností vůči šíření trhliny_x000D_
Minimální požadovaná pevnost MRS: 10 MPa _x000D_
Specifikace spoje: svar pomocí elektrotvarovky _x000D_
Barevné provedení: hnědá nebo s hnědými pruhy pro tlakovou kanalizaci _x000D_
Požadavky na potrubí: vyrobené potrubí musí splňovat požadavky PAS 1075</t>
  </si>
  <si>
    <t>potrubí dvouvrstvé PE100 RC se signalizační vrstvou SDR11 90x8,2mm dl 12m</t>
  </si>
  <si>
    <t>1977096105</t>
  </si>
  <si>
    <t>286136R</t>
  </si>
  <si>
    <t>https://podminky.urs.cz/item/CS_URS_2025_02/871255202</t>
  </si>
  <si>
    <t>Montáž kanalizačního potrubí z polyetylenu PE100 RC svařovaných elektrotvarovkou v otevřeném výkopu ve sklonu do 20 % SDR 11/PN16 d 90 x 8,2 mm</t>
  </si>
  <si>
    <t>-435911432</t>
  </si>
  <si>
    <t>Montáž kanalizačního potrubí z PE SDR11 otevřený výkop svařovaných elektrotvarovkou d 90x8,2 mm</t>
  </si>
  <si>
    <t>871255202</t>
  </si>
  <si>
    <t>tvarovka přírubová litinová s přírubovou odbočkou,práškový epoxid tl 250µm T-kus DN 80/80</t>
  </si>
  <si>
    <t>-423671480</t>
  </si>
  <si>
    <t>55253511</t>
  </si>
  <si>
    <t>https://podminky.urs.cz/item/CS_URS_2025_02/857244122</t>
  </si>
  <si>
    <t>Montáž litinových tvarovek na potrubí litinovém tlakovém odbočných na potrubí z trub přírubových v otevřeném výkopu, kanálu nebo v šachtě DN 80</t>
  </si>
  <si>
    <t>-419788731</t>
  </si>
  <si>
    <t>Montáž litinových tvarovek odbočných přírubových otevřený výkop DN 80</t>
  </si>
  <si>
    <t>857244122</t>
  </si>
  <si>
    <t>1327379152</t>
  </si>
  <si>
    <t>570875227</t>
  </si>
  <si>
    <t>"d90" 24*1,0</t>
  </si>
  <si>
    <t>"d90 - souběh s GK" 151*0,6</t>
  </si>
  <si>
    <t>-1414035067</t>
  </si>
  <si>
    <t>"zámková dlažba" 2*1,2</t>
  </si>
  <si>
    <t>2010488254</t>
  </si>
  <si>
    <t>"d90" 24*1,0*0,1</t>
  </si>
  <si>
    <t>"d90 souběh s GK" 151*0,6*0,1</t>
  </si>
  <si>
    <t xml:space="preserve">Poznámka k položce:_x000D_
frakce &lt;16 mm_x000D_
Včetně dopravy materiálu na stavbu z lomu, dále staveništní a vnitrostaveništní přesuny hmot včetně nakládání na mezideponii_x000D_
</t>
  </si>
  <si>
    <t>-601269918</t>
  </si>
  <si>
    <t>patka plotová průběžná 250x250x800mm</t>
  </si>
  <si>
    <t>925382645</t>
  </si>
  <si>
    <t>59232535</t>
  </si>
  <si>
    <t xml:space="preserve">Poznámka k položce:_x000D_
označník - označení míst křížení s VT, silnice III. tř. v extravilánu a osazení šachet/armatur v extravilánu_x000D_
ocelová trubka 51x3mm, délka 2,5m_x000D_
Barva hnědobílá_x000D_
</t>
  </si>
  <si>
    <t>sloupek plotový Pz 2500/48x1,5mm</t>
  </si>
  <si>
    <t>-2075150088</t>
  </si>
  <si>
    <t>55342243</t>
  </si>
  <si>
    <t>Poznámka k položce:_x000D_
Barva hnědobílá</t>
  </si>
  <si>
    <t>https://podminky.urs.cz/item/CS_URS_2025_02/338171111</t>
  </si>
  <si>
    <t>Montáž sloupků a vzpěr plotových ocelových trubkových nebo profilovaných výšky do 2 m se zalitím cementovou maltou do vynechaných otvorů</t>
  </si>
  <si>
    <t>-967370369</t>
  </si>
  <si>
    <t>Osazování sloupků a vzpěr plotových ocelových v do 2 m se zalitím MC</t>
  </si>
  <si>
    <t>338171111</t>
  </si>
  <si>
    <t>50496329</t>
  </si>
  <si>
    <t>"zelený pás" 2*3</t>
  </si>
  <si>
    <t>2093068224</t>
  </si>
  <si>
    <t>-1714277542</t>
  </si>
  <si>
    <t>342857502</t>
  </si>
  <si>
    <t>"d90 souběh s GK" 151*0,6</t>
  </si>
  <si>
    <t>-201444370</t>
  </si>
  <si>
    <t>6*0,02 'Přepočtené koeficientem množství</t>
  </si>
  <si>
    <t>1840518970</t>
  </si>
  <si>
    <t>379733363</t>
  </si>
  <si>
    <t>https://podminky.urs.cz/item/CS_URS_2025_02/181351113</t>
  </si>
  <si>
    <t>Rozprostření a urovnání ornice v rovině nebo ve svahu sklonu do 1:5 strojně při souvislé ploše přes 500 m2, tl. vrstvy do 200 mm</t>
  </si>
  <si>
    <t>-720272996</t>
  </si>
  <si>
    <t>Rozprostření ornice tl vrstvy do 200 mm pl přes 500 m2 v rovině nebo ve svahu do 1:5 strojně</t>
  </si>
  <si>
    <t>181351113</t>
  </si>
  <si>
    <t>https://podminky.urs.cz/item/CS_URS_2025_02/181151311</t>
  </si>
  <si>
    <t>Plošná úprava terénu v zemině skupiny 1 až 4 s urovnáním povrchu bez doplnění ornice souvislé plochy přes 500 m2 při nerovnostech terénu přes 50 do 100 mm v rovině nebo na svahu do 1:5</t>
  </si>
  <si>
    <t>327862597</t>
  </si>
  <si>
    <t>Plošná úprava terénu přes 500 m2 zemina skupiny 1 až 4 nerovnosti přes 50 do 100 mm v rovinně a svahu do 1:5</t>
  </si>
  <si>
    <t>181151311</t>
  </si>
  <si>
    <t>44,694*2 'Přepočtené koeficientem množství</t>
  </si>
  <si>
    <t>346878427</t>
  </si>
  <si>
    <t>štěrkopísek frakce 8/16</t>
  </si>
  <si>
    <t>"d90" 24*1,0*0,39</t>
  </si>
  <si>
    <t>"d90 souběh s GK" 151*0,6*0,39</t>
  </si>
  <si>
    <t>13222839</t>
  </si>
  <si>
    <t>147,506*2</t>
  </si>
  <si>
    <t>"bet. panely" 2*1,0*(1,8-0,1-0,39)</t>
  </si>
  <si>
    <t>"zámková dlažba" 2*1,0*(1,8-0,1-0,39)</t>
  </si>
  <si>
    <t>"II.tř - d90" 18*1,0*(1,8-0,1-0,39)</t>
  </si>
  <si>
    <t>"II.tř - d90 souběh s GK" 151*0,6*(1,8-0,1-0,39)</t>
  </si>
  <si>
    <t>-1873053857</t>
  </si>
  <si>
    <t>"odečet obsyp" -44,694</t>
  </si>
  <si>
    <t>"odečet lože" -11,46</t>
  </si>
  <si>
    <t>"celkem hloubení" 206,28</t>
  </si>
  <si>
    <t>-1282000352</t>
  </si>
  <si>
    <t>"ornice na mezideponii" 0,9</t>
  </si>
  <si>
    <t>"uložení na skládce 4 a 5" 66,482</t>
  </si>
  <si>
    <t>"uložení na skládce tř.4 a 5" 92,826</t>
  </si>
  <si>
    <t>"tř. 5 - 5%" 206,28*0,05</t>
  </si>
  <si>
    <t>"tř. 4 - 40%" 206,28*0,4</t>
  </si>
  <si>
    <t>"tř. 3 - 40%" 206,28*0,4</t>
  </si>
  <si>
    <t>"tř. 1+2 - 15%" 206,28*0,15</t>
  </si>
  <si>
    <t>1063114484</t>
  </si>
  <si>
    <t>203,66*2</t>
  </si>
  <si>
    <t>"uložení na skládce tř.1 - 3" 110,834</t>
  </si>
  <si>
    <t>413037731</t>
  </si>
  <si>
    <t>1060266632</t>
  </si>
  <si>
    <t>"obsyp štěrkopísek" 44,694</t>
  </si>
  <si>
    <t>"zásyp štěrkodrť" 147,506</t>
  </si>
  <si>
    <t>"ornice na mezideponii" 2*3*0,15</t>
  </si>
  <si>
    <t>616331985</t>
  </si>
  <si>
    <t>92,826*15</t>
  </si>
  <si>
    <t>-770928845</t>
  </si>
  <si>
    <t>-1496645740</t>
  </si>
  <si>
    <t>110,834*15</t>
  </si>
  <si>
    <t>1508849475</t>
  </si>
  <si>
    <t>"odečet zásyp v zeleném" -2*1,0*(1,8-0,1-0,39)</t>
  </si>
  <si>
    <t>-485435153</t>
  </si>
  <si>
    <t>858798962</t>
  </si>
  <si>
    <t>"ornice na mezideponii a zpět" 2*3*0,15*2</t>
  </si>
  <si>
    <t>34774215</t>
  </si>
  <si>
    <t>"d90" 24*1,8*2</t>
  </si>
  <si>
    <t>"d90 souběh s GK" 151*1,8*1</t>
  </si>
  <si>
    <t>https://podminky.urs.cz/item/CS_URS_2025_02/151201111</t>
  </si>
  <si>
    <t>Odstranění pažení a rozepření stěn rýh pro podzemní vedení s uložením materiálu na vzdálenost do 3 m od kraje výkopu zátažné, hloubky do 2 m</t>
  </si>
  <si>
    <t>1801179379</t>
  </si>
  <si>
    <t>Odstranění zátažného pažení a rozepření stěn rýh hl do 2 m</t>
  </si>
  <si>
    <t>151201111</t>
  </si>
  <si>
    <t>"d90 - souběh s GK" 151*1,8*1</t>
  </si>
  <si>
    <t>https://podminky.urs.cz/item/CS_URS_2025_02/151201101</t>
  </si>
  <si>
    <t>Zřízení pažení a rozepření stěn rýh pro podzemní vedení zátažné, hloubky do 2 m</t>
  </si>
  <si>
    <t>-1288694657</t>
  </si>
  <si>
    <t>Zřízení zátažného pažení a rozepření stěn rýh hl do 2 m</t>
  </si>
  <si>
    <t>151201101</t>
  </si>
  <si>
    <t>"d90" 24*1,0*1,8</t>
  </si>
  <si>
    <t>"d90 souběh s GK" 151*0,6*1,8</t>
  </si>
  <si>
    <t>https://podminky.urs.cz/item/CS_URS_2025_02/132454204</t>
  </si>
  <si>
    <t>Hloubení zapažených rýh šířky přes 800 do 2 000 mm strojně s urovnáním dna do předepsaného profilu a spádu v hornině třídy těžitelnosti II skupiny 5 přes 100 do 500 m3</t>
  </si>
  <si>
    <t>-65224089</t>
  </si>
  <si>
    <t>Hloubení zapažených rýh š do 2000 mm v hornině třídy těžitelnosti II skupiny 5 objem do 500 m3</t>
  </si>
  <si>
    <t>132454204</t>
  </si>
  <si>
    <t>https://podminky.urs.cz/item/CS_URS_2025_02/132354204</t>
  </si>
  <si>
    <t>Hloubení zapažených rýh šířky přes 800 do 2 000 mm strojně s urovnáním dna do předepsaného profilu a spádu v hornině třídy těžitelnosti II skupiny 4 přes 100 do 500 m3</t>
  </si>
  <si>
    <t>-1205030172</t>
  </si>
  <si>
    <t>Hloubení zapažených rýh š do 2000 mm v hornině třídy těžitelnosti II skupiny 4 objem do 500 m3</t>
  </si>
  <si>
    <t>132354204</t>
  </si>
  <si>
    <t>https://podminky.urs.cz/item/CS_URS_2025_02/132254204</t>
  </si>
  <si>
    <t>Hloubení zapažených rýh šířky přes 800 do 2 000 mm strojně s urovnáním dna do předepsaného profilu a spádu v hornině třídy těžitelnosti I skupiny 3 přes 100 do 500 m3</t>
  </si>
  <si>
    <t>786341881</t>
  </si>
  <si>
    <t>Hloubení zapažených rýh š do 2000 mm v hornině třídy těžitelnosti I skupiny 3 objem do 500 m3</t>
  </si>
  <si>
    <t>132254204</t>
  </si>
  <si>
    <t>"d90 - souběh s GK" 151*0,6*1,8</t>
  </si>
  <si>
    <t>https://podminky.urs.cz/item/CS_URS_2025_02/132154204</t>
  </si>
  <si>
    <t>Hloubení zapažených rýh šířky přes 800 do 2 000 mm strojně s urovnáním dna do předepsaného profilu a spádu v hornině třídy těžitelnosti I skupiny 1 a 2 přes 100 do 500 m3</t>
  </si>
  <si>
    <t>1198600573</t>
  </si>
  <si>
    <t>Hloubení zapažených rýh š do 2000 mm v hornině třídy těžitelnosti I skupiny 1 a 2 objem do 500 m3</t>
  </si>
  <si>
    <t>132154204</t>
  </si>
  <si>
    <t>"kopaná sonda" 1*1*1*27</t>
  </si>
  <si>
    <t>"ruční výkop" 2*1,0*1,8</t>
  </si>
  <si>
    <t xml:space="preserve">Poznámka k položce:_x000D_
ruční výkop kolem stávajících sítí, svislé ruční přemístění, zpětný ruční zásyp provedených sond_x000D_
ruční výkop v délce 2 m, kopané sondy 27 ks, svislé ruční přemístění, zpětný ruční zásyp_x000D_
</t>
  </si>
  <si>
    <t>-1628564150</t>
  </si>
  <si>
    <t>129001105R</t>
  </si>
  <si>
    <t>"20%" 206,28*0,20</t>
  </si>
  <si>
    <t>-56134441</t>
  </si>
  <si>
    <t>1853832097</t>
  </si>
  <si>
    <t>"sdělovací kabel" 4*1,0</t>
  </si>
  <si>
    <t>"NN" 3*1,0</t>
  </si>
  <si>
    <t>"VO" 3*1,0</t>
  </si>
  <si>
    <t>654609674</t>
  </si>
  <si>
    <t>"kanalizace" 5*1,0</t>
  </si>
  <si>
    <t>"vodovod" 5*1,0</t>
  </si>
  <si>
    <t>"plynovod" 7*1,0</t>
  </si>
  <si>
    <t>-1821321149</t>
  </si>
  <si>
    <t>-575074208</t>
  </si>
  <si>
    <t>"II.tř - d90" 18*1,0</t>
  </si>
  <si>
    <t>"II.tř - d90 souběh s GK" 151*0,6</t>
  </si>
  <si>
    <t>https://podminky.urs.cz/item/CS_URS_2025_02/113107171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</si>
  <si>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</si>
  <si>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795661881</t>
  </si>
  <si>
    <t>Odstranění podkladu z betonu prostého tl přes 100 do 150 mm strojně pl přes 50 do 200 m2</t>
  </si>
  <si>
    <t>113107171</t>
  </si>
  <si>
    <t>"bet. panely" 2*1,0</t>
  </si>
  <si>
    <t>"zámková dlažba" 2*1,0</t>
  </si>
  <si>
    <t>https://podminky.urs.cz/item/CS_URS_2025_02/113107152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</si>
  <si>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</si>
  <si>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-70378455</t>
  </si>
  <si>
    <t>Odstranění podkladu z kameniva těženého tl přes 100 do 200 mm strojně pl přes 50 do 200 m2</t>
  </si>
  <si>
    <t>113107152</t>
  </si>
  <si>
    <t>588171921</t>
  </si>
  <si>
    <t>SO 1.3 - Výtlak splaškových vod</t>
  </si>
  <si>
    <t>"souběh V + GK" 151*2</t>
  </si>
  <si>
    <t>"d90" 18*2</t>
  </si>
  <si>
    <t>"DN250" 143*2</t>
  </si>
  <si>
    <t>https://podminky.urs.cz/item/CS_URS_2025_02/919731112</t>
  </si>
  <si>
    <t>Zarovnání styčné plochy podkladu nebo krytu podél vybourané části komunikace nebo zpevněné plochy z betonu prostého tl. do 150 mm</t>
  </si>
  <si>
    <t>120440692</t>
  </si>
  <si>
    <t>Zarovnání styčné plochy podkladu nebo krytu z betonu tl do 150 mm</t>
  </si>
  <si>
    <t>919731112</t>
  </si>
  <si>
    <t>"souběh V + GK" 151*1,3</t>
  </si>
  <si>
    <t>"d90" 18*1,0</t>
  </si>
  <si>
    <t>"DN250" 143*1,2</t>
  </si>
  <si>
    <t>provizorní vrstva tl. 100 mm</t>
  </si>
  <si>
    <t>https://podminky.urs.cz/item/CS_URS_2025_02/581111311</t>
  </si>
  <si>
    <t>Kryt cementobetonový silničních komunikací skupiny CB III tl. 100 mm</t>
  </si>
  <si>
    <t>-1779046664</t>
  </si>
  <si>
    <t>Kryt cementobetonový vozovek skupiny CB III tl 100 mm</t>
  </si>
  <si>
    <t>581111311</t>
  </si>
  <si>
    <t>ŠD tl. 300 mm - provizorní vrstva</t>
  </si>
  <si>
    <t>https://podminky.urs.cz/item/CS_URS_2025_02/564871116</t>
  </si>
  <si>
    <t>Podklad ze štěrkodrti ŠD s rozprostřením a zhutněním plochy přes 100 m2, po zhutnění tl. 300 mm</t>
  </si>
  <si>
    <t>-1354888032</t>
  </si>
  <si>
    <t>Podklad ze štěrkodrtě ŠD plochy přes 100 m2 tl. 300 mm</t>
  </si>
  <si>
    <t>564871116</t>
  </si>
  <si>
    <t>SO 1.K - Obnova komunikace III. třídy - provizorní povrch</t>
  </si>
  <si>
    <t>Poznámka k položce:_x000D_
ponorné čerpadlos otevřeným vířivým kolem 1+1 _x000D_
Čerpané množství a výška Q = 6,6 l/s, H = 8,5m	_x000D_
Čerpané medium			 splašková voda _x000D_
Teplota media		 	 max. 40° C_x000D_
Druh krytí				 IP 68_x000D_
Patkové koleno			 DN 80_x000D_
Průchodnost hydraulikou		 50 mm _x000D_
Otáčky:				 2820/min_x000D_
Hmotnost čerpadla			 32 kg_x000D_
Elektromotor			 suchý_x000D_
Příkon:				 2 kW_x000D_
Výkon:				 1,5 kW_x000D_
Napětí:				 3F/400 V_x000D_
Jmenovitý proud:			 3,4 A_x000D_
Kmitočet:				 50 Hz_x000D_
_x000D_
Příslušenství:	_x000D_
- držák vodicích trubek pro čerpadla (2 ks), dvojce vodících trubek - korozivzdorná ocel (2 ks), kotevní materiál_x000D_
- patkové koleno (2 ks) DN80, PN 16, materiál šedá litina GG 20 _x000D_
- řetěz z korozivzdorné oceli ø 6 mm (2 kusy), každý v dl. 6 m (EN 763), vč. závěsu po 1 m._x000D_
- vyhodnocovací relé vlhkosti (2 ks)_x000D_
- nerezový svařenec + armatury na výtlaku od čerpadel:_x000D_
_x000D_
•	POTRUBÍ NEREZ DN 80			 10,0 m_x000D_
•	KL – KULOVÁ ZPĚTNÁ KLAPKA DN 80		 2 ks	_x000D_
•	Š – UZÁVĚR DN 80				 2 ks_x000D_
•	J – JIŠTĚNÁ PŘÍRUBA			 1 ks_x000D_
•	P – PROPLACH, KULOVÝ KOHOUT + NÁST. C	 1 ks	_x000D_
•	P – PROPLACH, KULOVÝ KOHOUT		 1 ks_x000D_
•	R – REDUKCE DN80/50			 2 ks	_x000D_
•	PR – PŘÍRUBA Z NEREZOVÉ OCELI DN 80	 6 ks_x000D_
•	LN – LEMOVÝ NÁKRUŽEK PE D 90		 1 ks_x000D_
•	OP – OTOČNÁ PŘÍRUBA PE D 90		 1 ks_x000D_
•	T-KUS DN80/DN80 - nerez			 2 ks_x000D_
_x000D_
- nerezový žebřík s výsuvným madlem (délka 3800mm, včetně kotvení)	1ks_x000D_
- přenosné zvedací zařízení (jeřábek) pro vytažení čerpadel - 1 ks_x000D_
- vřetenové šoupě na nátoku DN250 – instalace na kruhovou stěnu _x000D_
				_x000D_
Nerezové konstrukce technologie ČSOV budou z oceli ČSN 17 349 (1.4404), která je vhodná pro odpadní vodu. Tloušťka stěn nerezových trub bude min. 2 mm.				_x000D_
Všechny armatury musí být určeny ke styku s odpadní vodou a musí mít vnitřní i vnější epoxidovou protikorozní ochranu.				_x000D_
VÍCE VIZ TZ</t>
  </si>
  <si>
    <t>KOMPLETNÍ D+M ČSOV "JIH" - strojně-technologická část
 - více viz příloha D.2.1 PS 01.1 - STROJNĚ-TECHNOLOGICKÁ ČÁST ČSOV</t>
  </si>
  <si>
    <t>-1811027955</t>
  </si>
  <si>
    <t>D+M ČSOV "JIH" - strojně-technologická část</t>
  </si>
  <si>
    <t>35-M-01</t>
  </si>
  <si>
    <t>Montáže čerpadel, kompresorů</t>
  </si>
  <si>
    <t>M35</t>
  </si>
  <si>
    <t>M35 - Montáže čerpadel, kompresorů</t>
  </si>
  <si>
    <t>PS 1.1 - Technologická část ČSOV</t>
  </si>
  <si>
    <t>Revize elektro + odborné závazné stanovisko TIČR</t>
  </si>
  <si>
    <t>-1943348976</t>
  </si>
  <si>
    <t>pol č.34</t>
  </si>
  <si>
    <t>Zprovoznění a nastavení (frekv. měniče, časová relé, softstartéry atp.)</t>
  </si>
  <si>
    <t>391967649</t>
  </si>
  <si>
    <t>pol č.33</t>
  </si>
  <si>
    <t>Dílenská dokumentace dodavatele</t>
  </si>
  <si>
    <t>-1837720574</t>
  </si>
  <si>
    <t>pol č.32</t>
  </si>
  <si>
    <t>Parametrizace a funkční zkouška řídící jednotky a přenosu</t>
  </si>
  <si>
    <t>-1401259976</t>
  </si>
  <si>
    <t>pol č.31</t>
  </si>
  <si>
    <t>Programové vybavení pro řídící jednotku a dispečerské pracoviště</t>
  </si>
  <si>
    <t>983819740</t>
  </si>
  <si>
    <t>pol č.30</t>
  </si>
  <si>
    <t>Stavební přípomoce</t>
  </si>
  <si>
    <t>20383582</t>
  </si>
  <si>
    <t>pol č.29</t>
  </si>
  <si>
    <t>Dokumentace skutečného stavu</t>
  </si>
  <si>
    <t>-347871332</t>
  </si>
  <si>
    <t>pol č.28</t>
  </si>
  <si>
    <t>Náklady na dopravu</t>
  </si>
  <si>
    <t>1735460119</t>
  </si>
  <si>
    <t>pol č.27</t>
  </si>
  <si>
    <t>Koordinační činnost zhotovitele a mechanizace</t>
  </si>
  <si>
    <t>-1031906881</t>
  </si>
  <si>
    <t>pol č.26</t>
  </si>
  <si>
    <t>Vytýčení stávajících inž. sítí</t>
  </si>
  <si>
    <t>2013866846</t>
  </si>
  <si>
    <t>pol č.25</t>
  </si>
  <si>
    <t>Ostatní náklady</t>
  </si>
  <si>
    <t>03</t>
  </si>
  <si>
    <t>Ostatní drobný instalační materiál</t>
  </si>
  <si>
    <t>-2092987360</t>
  </si>
  <si>
    <t>pol č.24</t>
  </si>
  <si>
    <t>Osetí povrchu travou, včetně dodávky osiva</t>
  </si>
  <si>
    <t>-1057859980</t>
  </si>
  <si>
    <t>pol č.23</t>
  </si>
  <si>
    <t>Zához kabelové rýhy 35x80cm, zem.tř.3</t>
  </si>
  <si>
    <t>-309281112</t>
  </si>
  <si>
    <t>pol č.22</t>
  </si>
  <si>
    <t>D+M Kabelové lože pískové š.35 cm</t>
  </si>
  <si>
    <t>-1791811644</t>
  </si>
  <si>
    <t>pol č.21</t>
  </si>
  <si>
    <t>Výkop kabelové rýhy 35x80cm, zem. Tř.3</t>
  </si>
  <si>
    <t>1154736872</t>
  </si>
  <si>
    <t>pol č.20</t>
  </si>
  <si>
    <t>D+M Výstražná fólie červená</t>
  </si>
  <si>
    <t>1011119049</t>
  </si>
  <si>
    <t>pol č.19</t>
  </si>
  <si>
    <t>D+M Trubka KF09050</t>
  </si>
  <si>
    <t>1003687098</t>
  </si>
  <si>
    <t>pol č.18</t>
  </si>
  <si>
    <t>D+M Zděný pilíř pro RT-ČSOV včetně vstupního pole dle v.č. D.2.2.2
ZDIVO Z BÍLÝCH PÁLENÝCH CIHEL</t>
  </si>
  <si>
    <t>-2060727872</t>
  </si>
  <si>
    <t>D+M Zděný pilíř pro RT-ČSOV včetně vstupního pole dle v.č. D.2.2.2</t>
  </si>
  <si>
    <t>pol č.17</t>
  </si>
  <si>
    <t>D+M Jistič LTN-20/B-3, 10kA</t>
  </si>
  <si>
    <t>-1094489804</t>
  </si>
  <si>
    <t>pol č.16</t>
  </si>
  <si>
    <t>D+M Elektroměrový rozvaděč ER 112/NKP7P</t>
  </si>
  <si>
    <t>-1482616393</t>
  </si>
  <si>
    <t>pol č.15</t>
  </si>
  <si>
    <t>D+M Napojení na stávající zařízení</t>
  </si>
  <si>
    <t>1701871480</t>
  </si>
  <si>
    <t>pol č.14</t>
  </si>
  <si>
    <t>D+M Ekvipotenciální svorkovnice EPS1</t>
  </si>
  <si>
    <t>-2104162863</t>
  </si>
  <si>
    <t>pol č.13</t>
  </si>
  <si>
    <t>D+M Páska FeZn 30x4</t>
  </si>
  <si>
    <t>-851273598</t>
  </si>
  <si>
    <t>pol č.12</t>
  </si>
  <si>
    <t>D+M Kabel CYKY-J 4x10</t>
  </si>
  <si>
    <t>1241128256</t>
  </si>
  <si>
    <t>pol č.11</t>
  </si>
  <si>
    <t>D+M Kabel CYKY-J 4x16</t>
  </si>
  <si>
    <t>-388904878</t>
  </si>
  <si>
    <t>pol č.10</t>
  </si>
  <si>
    <t>D+M Pojistka PNA000 32A gG</t>
  </si>
  <si>
    <t>-1464245663</t>
  </si>
  <si>
    <t>pol č.9</t>
  </si>
  <si>
    <t>ČSOV - PŘÍPOJKA NN</t>
  </si>
  <si>
    <t>02</t>
  </si>
  <si>
    <t>D+M Trubka KF 09063</t>
  </si>
  <si>
    <t>-1857399815</t>
  </si>
  <si>
    <t>pol č.8</t>
  </si>
  <si>
    <t xml:space="preserve">D+M Spínač plovákový 20m </t>
  </si>
  <si>
    <t>-1105756876</t>
  </si>
  <si>
    <t>D+M Spínač plovákový 20m [LZ1.2]</t>
  </si>
  <si>
    <t>pol č.7</t>
  </si>
  <si>
    <t>2051803867</t>
  </si>
  <si>
    <t>D+M Spínač plovákový 20m [LZ1.1]</t>
  </si>
  <si>
    <t>pol č.6</t>
  </si>
  <si>
    <t xml:space="preserve">D+M Snímač hladiny hydrostatický LMK858 0-10m/4-20mA, 20m kabel </t>
  </si>
  <si>
    <t>-1385654014</t>
  </si>
  <si>
    <t>D+M Snímač hladiny hydrostatický LMK858 0-10m/4-20mA, 20m kabel [LIC1]</t>
  </si>
  <si>
    <t>pol č.5</t>
  </si>
  <si>
    <t xml:space="preserve">D+M Spínač koncový kompletní 1xNO/1xNC </t>
  </si>
  <si>
    <t>1497262510</t>
  </si>
  <si>
    <t>D+M Spínač koncový kompletní 1xNO/1xNC [EZSED1]</t>
  </si>
  <si>
    <t>pol č.4</t>
  </si>
  <si>
    <t>D+M Externí čidlo průsaku mechanickou ucpávkou včetně 10 m kabelu</t>
  </si>
  <si>
    <t>-472825156</t>
  </si>
  <si>
    <t>pol č.3</t>
  </si>
  <si>
    <t>Zapojení čerpadla (dodávka čerpadla je součástí technologie stanice)</t>
  </si>
  <si>
    <t>1939296887</t>
  </si>
  <si>
    <t>pol č.2</t>
  </si>
  <si>
    <t>D+M Rozvaděč RT-ČSOV , komplet dle výkresu č. D.2.2.1</t>
  </si>
  <si>
    <t>-388376349</t>
  </si>
  <si>
    <t>pol č.1</t>
  </si>
  <si>
    <t xml:space="preserve">ČSOV A - ELEKTROTECHNOLOGICKÁ ČÁST </t>
  </si>
  <si>
    <t>01</t>
  </si>
  <si>
    <t xml:space="preserve">    03 - Ostatní náklady</t>
  </si>
  <si>
    <t xml:space="preserve">    02 - ČSOV - PŘÍPOJKA NN</t>
  </si>
  <si>
    <t xml:space="preserve">    01 - ČSOV A - ELEKTROTECHNOLOGICKÁ ČÁST </t>
  </si>
  <si>
    <t>HSV - HSV</t>
  </si>
  <si>
    <t>PS 1.2 - Elektro technologická část, přípojka NN ČSOV</t>
  </si>
  <si>
    <t>Přesun hmot pro trubní vedení hloubené z trub z plastických hmot nebo sklolaminátových pro vodovody, kanalizace, teplovody, produktovody v otevřeném výkopu dopravní vzdálenost do 15 m</t>
  </si>
  <si>
    <t>-340264517</t>
  </si>
  <si>
    <t>https://podminky.urs.cz/item/CS_URS_2025_02/894811165</t>
  </si>
  <si>
    <t>Revizní šachta z tvrdého PVC v otevřeném výkopu typ přímý (DN šachty/DN trubního vedení) DN 400/200, odolnost vnějšímu tlaku 40 t, hloubka od 1910 do 2280 mm</t>
  </si>
  <si>
    <t>-1353171888</t>
  </si>
  <si>
    <t>Revizní šachta z PVC typ přímý, DN 400/200 tlak 40 t hl od 1910 do 2280 mm</t>
  </si>
  <si>
    <t>894811165</t>
  </si>
  <si>
    <t>Poznámka k položce:_x000D_
3x dodávka a osazení zpětné klapky v revizní šachtě.</t>
  </si>
  <si>
    <t>https://podminky.urs.cz/item/CS_URS_2025_02/894811145</t>
  </si>
  <si>
    <t>Revizní šachta z tvrdého PVC v otevřeném výkopu typ přímý (DN šachty/DN trubního vedení) DN 400/160, odolnost vnějšímu tlaku 40 t, hloubka od 1860 do 2230 mm</t>
  </si>
  <si>
    <t>-1736090029</t>
  </si>
  <si>
    <t>Revizní šachta z PVC typ přímý, DN 400/160 tlak 40 t hl od 1860 do 2230 mm</t>
  </si>
  <si>
    <t>894811145</t>
  </si>
  <si>
    <t>https://podminky.urs.cz/item/CS_URS_2025_02/894811135</t>
  </si>
  <si>
    <t>Revizní šachta z tvrdého PVC v otevřeném výkopu typ přímý (DN šachty/DN trubního vedení) DN 400/160, odolnost vnějšímu tlaku 12,5 t, hloubka od 1860 do 2230 mm</t>
  </si>
  <si>
    <t>-1973795954</t>
  </si>
  <si>
    <t>Revizní šachta z PVC typ přímý, DN 400/160 tlak 12,5 t hl od 1860 do 2230 mm</t>
  </si>
  <si>
    <t>894811135</t>
  </si>
  <si>
    <t>-1033724256</t>
  </si>
  <si>
    <t>Poznámka k položce:_x000D_
Sesazené kanalizační šachty je třeba před zasypáním_x000D_
přezkoušet. Pro betonové kanalizační šachty platí norma DIN 4034, díl 1. a DIN 4052._x000D_
Vodonepropustnost betonu a vodotěsnost kanalizačních šachet se zkouší dle normy ČSN EN_x000D_
1917 a dle ČSN EN 1610. Garance vodonepropustnosti se vztahuje pouze na kompletní_x000D_
revizní šachtu a smontovanou dle těchto technologických postupů výrobce.</t>
  </si>
  <si>
    <t>https://podminky.urs.cz/item/CS_URS_2025_02/892351111</t>
  </si>
  <si>
    <t>Tlakové zkoušky vodou na potrubí DN 150 nebo 200</t>
  </si>
  <si>
    <t>1965673287</t>
  </si>
  <si>
    <t>Tlaková zkouška vodou potrubí DN 150 nebo 200</t>
  </si>
  <si>
    <t>892351111</t>
  </si>
  <si>
    <t>"Zátky"1</t>
  </si>
  <si>
    <t>-901457240</t>
  </si>
  <si>
    <t>"Zátky"12</t>
  </si>
  <si>
    <t>-415797436</t>
  </si>
  <si>
    <t>https://podminky.urs.cz/item/CS_URS_2025_02/871353121</t>
  </si>
  <si>
    <t>Montáž kanalizačního potrubí z tvrdého PVC-U hladkého plnostěnného tuhost SN 8 DN 200</t>
  </si>
  <si>
    <t>1917181544</t>
  </si>
  <si>
    <t>Montáž kanalizačního potrubí hladkého plnostěnného SN 8 z PVC-U DN 200</t>
  </si>
  <si>
    <t>871353121</t>
  </si>
  <si>
    <t>https://podminky.urs.cz/item/CS_URS_2025_02/871313121</t>
  </si>
  <si>
    <t>Montáž kanalizačního potrubí z tvrdého PVC-U hladkého plnostěnného tuhost SN 8 DN 160</t>
  </si>
  <si>
    <t>-1175407686</t>
  </si>
  <si>
    <t>Montáž kanalizačního potrubí hladkého plnostěnného SN 8 z PVC-U DN 160</t>
  </si>
  <si>
    <t>871313121</t>
  </si>
  <si>
    <t>439437389</t>
  </si>
  <si>
    <t>908985615</t>
  </si>
  <si>
    <t>7*1,03</t>
  </si>
  <si>
    <t>Poznámka k položce:_x000D_
Základní specifikace navrhovaného potrubí z PVC:_x000D_
Dimenze: DN 150-200_x000D_
Kruhová tuhost (kN/m2 dle ISO 9969): min. SN 12 kN/m2_x000D_
Základní materiál potrubí: PVC-U se zvýšenou rázovou odolností_x000D_
Konstrukce stěny potrubí: hladká plnostěnná stěna s kruhovou tuhostí odpovídající ČSN EN 1401-1_x000D_
Spojování potrubí: pomocí hrdla, které je součástí potrubí a těsnícího kroužku s jištěním proti posunu_x000D_
Hrdlo potrubí: hrdlo je při výrobě vytlačováno z trubky samotné, nikoli navařeno nebo nasazeno_x000D_
Těsnící kroužek: gumovým kroužkem s odolností až do 2,5 bar (jištění proti vysunutí), bude osazen na_x000D_
všech spojích včetně tvarovek_x000D_
Tvarovky: vstřikované tvarovky - kompletní certifikovaný systém min. SN12, tvarovky a trubky ze_x000D_
shodného materiálu_x000D_
Potrubí bude součástí uceleného výrobního programu včetně tvarovek z PVC-U_x000D_
s prokazatelnou příslušností k systému, které mají u jednotlivých jmenovitých světlostí_x000D_
tloušťku stěny odpovídající tloušťce stěny trubek a jsou vyráběné jako jednolité přímým_x000D_
vstřikováním do formy, a to minimálně v DN/OD 110-315 mm včetně._x000D_
Veškeré spoje (trubky i tvarovky) mají shodné napevno vložené těsnění opatřené_x000D_
podpůrným kroužkem odolným proti ropným látkám a splňujícím podmínky ČSN EN 681-2._x000D_
Těsnost spojů je min. 2,5 baru dle ČN EN 1277._x000D_
U napojení potrubí do betonových šachet je nutné použít originální šachtové vložky_x000D_
výrobce trubního programu s garancí přesných rozměrů s důrazem na zvýšenou těsnost_x000D_
celého systému. Osazené těsnění v šachtových vložkách je shodné s těsněním osazeným_x000D_
v trubkách a tvarovkách se shodnou tlakovou odolností tak, aby na celém systému_x000D_
nevznikala slabá místa.</t>
  </si>
  <si>
    <t>trubka kanalizační PVC-U plnostěnná jednovrstvá s rázovou odolností DN 200x6000mm SN12</t>
  </si>
  <si>
    <t>1470267929</t>
  </si>
  <si>
    <t>28611107</t>
  </si>
  <si>
    <t>83*1,03</t>
  </si>
  <si>
    <t>trubka kanalizační PVC-U plnostěnná jednovrstvá s rázovou odolností DN 160x6000mm SN12</t>
  </si>
  <si>
    <t>-1503646572</t>
  </si>
  <si>
    <t>28611106</t>
  </si>
  <si>
    <t>"Provizorní povrch v komunikaci"33*1</t>
  </si>
  <si>
    <t>-960925328</t>
  </si>
  <si>
    <t>"Provizorní povrch"57*1</t>
  </si>
  <si>
    <t>https://podminky.urs.cz/item/CS_URS_2025_02/564861011</t>
  </si>
  <si>
    <t>Podklad ze štěrkodrti ŠD s rozprostřením a zhutněním plochy jednotlivě do 100 m2, po zhutnění tl. 200 mm</t>
  </si>
  <si>
    <t>-2103517408</t>
  </si>
  <si>
    <t>Podklad ze štěrkodrtě ŠD plochy do 100 m2 tl 200 mm</t>
  </si>
  <si>
    <t>564861011</t>
  </si>
  <si>
    <t>90*1,0*0,1</t>
  </si>
  <si>
    <t>Poznámka k položce:_x000D_
frakce 8-16 mm_x000D_
Včetně dopravy materiálu na stavbu z lomu ze vzdálenosti 50 km, dále staveništní a vnitrostaveništní přesuny hmot včetně nakládání na mezideponii</t>
  </si>
  <si>
    <t>-514956362</t>
  </si>
  <si>
    <t>-445119694</t>
  </si>
  <si>
    <t>1105960413</t>
  </si>
  <si>
    <t>"Zásyp celkem - kompletní výměna" 112,15*2</t>
  </si>
  <si>
    <t>Poznámka k položce:_x000D_
Včetně dopravy materiálu na stavbu z lomu ze vzdálenosti 50 km, dále staveništní a vnitrostaveništní přesuny hmot včetně nakládání na mezideponii</t>
  </si>
  <si>
    <t>-1561681872</t>
  </si>
  <si>
    <t>"celkem obsyp"40,85*2</t>
  </si>
  <si>
    <t>806058043</t>
  </si>
  <si>
    <t>90*1</t>
  </si>
  <si>
    <t>-1973704134</t>
  </si>
  <si>
    <t>"DN200"7*1,0*0,5</t>
  </si>
  <si>
    <t>"DN150"83*1,0*0,45</t>
  </si>
  <si>
    <t>Poznámka k položce:_x000D_
Materiál v zóně potrubí				_x000D_
Pro obsyp  se doporučuje používat výhradně kvalitní nesoudržný materiál o smíšené frakci 0-32 mm. (písek, štěrkopísek, lomová výsevka). Při používání lomové výsevky je nutné, aby obsahovala i jemnou frakci pro snadnější hutnění, ideální je např. frakce  0-8 mm. Maximální frakce u drceného kameniva je 16 mm, tím by se mělo zamezit výskytu zrn větších než 20 mm což je maximální přípustná velikost drceného kameniva.				_x000D_
Hutnění obsypu				_x000D_
U potrubí je nutné zabezpečit co největší roznášecí úhel uložení do lože a to vytvořením tzv. klínů pod potrubím. Pro dosažení předepsaného zhutnění obsypu na 95 % PS v komunikaci a 93% PS ve volném terénu, doporučujeme nejprve vytvořit technologický postup hutnění zohledňující používaný hutnící prostředek a druh obsypového materiálu.</t>
  </si>
  <si>
    <t>-589553395</t>
  </si>
  <si>
    <t>"odečet lože"-90*1*0,1</t>
  </si>
  <si>
    <t>"DN200"-7*1*0,5</t>
  </si>
  <si>
    <t>"DN150"-83*1*0,45</t>
  </si>
  <si>
    <t xml:space="preserve">Odečet obsyp </t>
  </si>
  <si>
    <t>"DN150-200"90*1,8*1</t>
  </si>
  <si>
    <t>celkem hloubení</t>
  </si>
  <si>
    <t>Poznámka k položce:_x000D_
Zásyp rýh musí být proveden z prokazatelně hutnitelných zemin, což bude doloženo laboratorními zkouškami, bude prováděn po vrstvách tl. max. 20 - 30cm. Hutnění bude prováděno po vrstvách mocnosti max 30 cm v celé ploše rýhy. Zásyp bude proveden vhodnou prokazatelně hutnitelnou sypaninou na požadovanou míru zhutnění  D = min. 97 % PS. V tloušťce min 50 cm pod povrchem bude hutnění provedeno na D = 100 % PS.				_x000D_
Bazální a střední vrstva zásypového tělesa se doporučuje provést z hrubozrnné (směsné) zeminy s požadovanou mírou zhutnění D = min. 97 % PS. Přitom modul přetvárnosti měřený statickou zatěžovací zkouškou by měl překračovat hodnotu Edef,2  = 50 MPa. Aktivní zónu (povrchová vrstva násypového tělesa, v tl. min. 50 cm pod silniční plání) se doporučuje provést z dobře hutněných štěrkopísčitých zemin charakteru GW, GP, G-F, SW, SP, S-F. Povrchová vrstva zásypu musí dosahovat parametrů zhutnění min D = 100 % PS.				_x000D_
Silniční pláň (styková plocha konstrukce vozovky s podložím) musí mít modul přetvárnosti Edef,2  = min 50 MPa</t>
  </si>
  <si>
    <t>-2144935656</t>
  </si>
  <si>
    <t>"uložení na skládce 4-5"72,9</t>
  </si>
  <si>
    <t>"uložení na skládce 1-3"89,1</t>
  </si>
  <si>
    <t>"tř. 5 - 5%"90*1,8*1*0,05</t>
  </si>
  <si>
    <t>"tř. 4 - 40%"90*1,8*1*0,4</t>
  </si>
  <si>
    <t>"tř. 2-3 - 55%"90*1,8*1*0,55</t>
  </si>
  <si>
    <t>1120737468</t>
  </si>
  <si>
    <t>"Celkem"162*2</t>
  </si>
  <si>
    <t>1214311787</t>
  </si>
  <si>
    <t>-1881976931</t>
  </si>
  <si>
    <t>"Štěrkodrť"112,15</t>
  </si>
  <si>
    <t>"Štěrkopísek"40,85</t>
  </si>
  <si>
    <t>Mezistaveništní doprava</t>
  </si>
  <si>
    <t>-620636629</t>
  </si>
  <si>
    <t>"přemístění na skládku"72,9*15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</si>
  <si>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</si>
  <si>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-210454601</t>
  </si>
  <si>
    <t>Příplatek k vodorovnému přemístění výkopku/sypaniny z horniny třídy těžitelnosti II skupiny 4 a 5 ZKD 1000 m přes 10000 m</t>
  </si>
  <si>
    <t>1370139100</t>
  </si>
  <si>
    <t>"přemístění na skládku"89,1*15</t>
  </si>
  <si>
    <t>834103256</t>
  </si>
  <si>
    <t>Příplatek k vodorovnému přemístění výkopku/sypaniny z horniny třídy těžitelnosti I skupiny 1 až 3 ZKD 1000 m přes 10000 m</t>
  </si>
  <si>
    <t>344443363</t>
  </si>
  <si>
    <t>655364346</t>
  </si>
  <si>
    <t>-170743489</t>
  </si>
  <si>
    <t>90*1,8*2</t>
  </si>
  <si>
    <t>1920667162</t>
  </si>
  <si>
    <t>-1590660626</t>
  </si>
  <si>
    <t>360808612</t>
  </si>
  <si>
    <t>1422605070</t>
  </si>
  <si>
    <t>"tř. 3 - 40%"90*1,8*1*0,4</t>
  </si>
  <si>
    <t>645936746</t>
  </si>
  <si>
    <t>Poznámka k položce:_x000D_
Ruční výkop_x000D_
Ruční podkopávky pod podezdívkami plotů vč. příplatku za ruční výkop ve stísněných podmínkách. V ceně je obsažen ruční výkop jam, rýh, šachet, svislé přemístěníí, uložení zeminy, odvoz mimo rýhu, zřízení lože, obsypu a zásypu, vše ručně. Dále je v ceně zajištění podezdívky při pracích-podepření, podložení, podbetonování.</t>
  </si>
  <si>
    <t>Hloubení zapažených rýh šířky do 800 mm ručně s urovnáním dna do předepsaného profilu a spádu v hornině třídy těžitelnosti I skupiny 3 soudržných</t>
  </si>
  <si>
    <t>1699679425</t>
  </si>
  <si>
    <t>132212121R</t>
  </si>
  <si>
    <t>"tř. 2 - 15%"90*1*1,8*0,15</t>
  </si>
  <si>
    <t>-1742553369</t>
  </si>
  <si>
    <t>"kopaná sonda na stávajících IS"13*1*1</t>
  </si>
  <si>
    <t>Poznámka k položce:_x000D_
ruční výkop kolem stávajících sítí, svislé ruční přemístění, zpětný ruční zásyp provedených sond_x000D_
ruční výkop 5% celkové délky, svislé ruční přemístění, zpětný ruční zásyp</t>
  </si>
  <si>
    <t>-1960920540</t>
  </si>
  <si>
    <t>90*1,0*1,8*0,2</t>
  </si>
  <si>
    <t>1420524942</t>
  </si>
  <si>
    <t>486320377</t>
  </si>
  <si>
    <t>-186713143</t>
  </si>
  <si>
    <t>Poznámka k položce:_x000D_
čerpání vody po celou dobu výstavby včetně pohotovosti čerpací soustavy</t>
  </si>
  <si>
    <t>1495095538</t>
  </si>
  <si>
    <t>SO 3 - Veřejná část kanalizačních přípojek</t>
  </si>
  <si>
    <t>Vyřízení dočasného vynětí pozemku pro zařízení staveniště ze ZPF včetně poplatku</t>
  </si>
  <si>
    <t>1042008783</t>
  </si>
  <si>
    <t>100R</t>
  </si>
  <si>
    <t>Poznámka k položce:_x000D_
Náklady spojené s kolaudačním řízením stavby, se zajištěním a vypracováním dokladů ke kolaudačním souhlasům , a to plně v souladu s požadavky stavebníka (veškeré administrativní úkony zhotovitele před vydáním kolaudačního rozhodnutí).</t>
  </si>
  <si>
    <t>Náklady spojené s kolaudačním řízením stavby</t>
  </si>
  <si>
    <t>1906705376</t>
  </si>
  <si>
    <t>094R</t>
  </si>
  <si>
    <t>Poznámka k položce:_x000D_
Náklady spojené s  plněním dalších podmínek zde neuvedených, které vyplývají ze stavebních povolení a dále doklady nutné k převzetí díla.</t>
  </si>
  <si>
    <t xml:space="preserve">Náklady spojené s plněním dalších podmínek </t>
  </si>
  <si>
    <t>-1606446806</t>
  </si>
  <si>
    <t>093R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</si>
  <si>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</si>
  <si>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Ochrana stávaj. inženýrských sítí na staveništi</t>
  </si>
  <si>
    <t>-804860542</t>
  </si>
  <si>
    <t>0910R</t>
  </si>
  <si>
    <t>Poznámka k položce:_x000D_
Veškeré opravy následných škod a poruch vzniklých v důsledku stavebních prací a staveništní dopravy na dotčených silnicích v místě stavby, tj. uvedení povrchů do původního stavu všech komunikací a ploch zasažených stavbou kanalizace.				_x000D_
Oprava, znovuzřízení objektů (oplocení, zídky, apod) poškozené, nebo zbořené během výstavby - s ohledem na technologii výstavby. Tam, kde není zohledněno v jiných částech výkazů výměr. Např. oprava a znovuzřízení objektů kdy dojde při výstavbě ke změně trasy, technologie pokládky (bezvýkopově nahrazeno pokládkou v otevřeném výkopu).</t>
  </si>
  <si>
    <t>Odstranění škod na stávajících plochách a komunikacích způsobených stavbou</t>
  </si>
  <si>
    <t>1116576074</t>
  </si>
  <si>
    <t>0910030RR</t>
  </si>
  <si>
    <t>Poznámka k položce:_x000D_
Náklady a poplatky spojené s užíváním veřejných ploch a prostranství, pokud jsou stavebními pracemi nebo souvisejícími činnostmi dotčeny, a to včetně užívání ploch v souvislosti s uložením stavebního materiálu nebo stavebního odpadu. Komunikace SUS,ŘSD, poplatky dle platných ceníků.</t>
  </si>
  <si>
    <t xml:space="preserve">Užívání veřejných ploch a prostranství </t>
  </si>
  <si>
    <t>1466377293</t>
  </si>
  <si>
    <t>0910030-R</t>
  </si>
  <si>
    <t>Poznámka k položce:_x000D_
Náklady dodavatele vyplývající z povinností dodavatele stanovených obchodními podmínkami před zahájením stavebních prací. Tato skupina zahrnuje zejména náklady na přípravné činnosti._x000D_
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</si>
  <si>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Přípravné a průzkumné služby či práce</t>
  </si>
  <si>
    <t>-1847698918</t>
  </si>
  <si>
    <t>090001R-03</t>
  </si>
  <si>
    <t>VRN9</t>
  </si>
  <si>
    <t>Jeřábnické práce po celou dobu výstavby</t>
  </si>
  <si>
    <t>-1631322983</t>
  </si>
  <si>
    <t>1024</t>
  </si>
  <si>
    <t>079004</t>
  </si>
  <si>
    <t>Poznámka k položce:_x000D_
Mimořádně ztížené pracovní prostředí (provozní vlivy) - dopravní trasy i  komunikační plochy, plachtování nákladních aut při dovozu a odvozu materiálu, kropení prašného materiálu apd._x000D_
Koordinace s probíhajícími ostatními stavbami (chodník, komunikace).</t>
  </si>
  <si>
    <t>Mimořádně ztížené pracovní prostředí</t>
  </si>
  <si>
    <t>-346212259</t>
  </si>
  <si>
    <t>079003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</si>
  <si>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řád)._x000D_
Dáel je v ceně i vypracování hlukové studie včetně měření hluku na ČOV během zkušebního provozu.</t>
  </si>
  <si>
    <t xml:space="preserve">Bezpečnostní a hygienická opatření na staveništi </t>
  </si>
  <si>
    <t>-1317956100</t>
  </si>
  <si>
    <t>0790020r-01</t>
  </si>
  <si>
    <t>Poznámka k položce:_x000D_
Náklady na ztížené provádění stavebních prací v důsledku nepřerušeného dopravního provozu na staveništi nebo v jeho bezprostředním okolí.				_x000D_
Pomocné konstrukce při zabezpečení výkopu vodorovné pochůzné přechodová lávka do délky 2 000 mm,včetně zábradlí zřízení a odstranění.				_x000D_
Pomocné konstrukce při zabezpečení výkopu svislé ocelové mobilní oplocení, výšky do 1 500 mm panely,s reflexními signalizačními pruhy zřízení a odstranění.				_x000D_
Zajištění průjezdu pro složky IZS,  průchodu pro chodce a v omezené míře i pro průjezd vozidel.				_x000D_
Statické posouzení únosnosti stávajících mostků přes potoky včetně případných dodávek a montáží těchto zajištění dle statiky.				_x000D_
Statické posouzení a zajištění stávajících objektů._x000D_
_x000D_
V ceně jsou uvedeny veškeré náklady spojené s případnými statickými zajištěními dle výše uvedených položek.</t>
  </si>
  <si>
    <t>Silniční provoz</t>
  </si>
  <si>
    <t>1011441822</t>
  </si>
  <si>
    <t>07400200R</t>
  </si>
  <si>
    <t>Zajištění provozu dalšího subjektu nutného při přeložkách nebo poškození stávajících podzemních sítí - nutné uzavření úseků, zajištění náhradního zásobení</t>
  </si>
  <si>
    <t>-2138204921</t>
  </si>
  <si>
    <t>Zajištění provozu dalšího subjektu - přeložky</t>
  </si>
  <si>
    <t>0710021R</t>
  </si>
  <si>
    <t>Poznámka k položce:_x000D_
Náklady na ztížené provádění stavebních prací v důsledku nepřerušeného provozu na staveništi nebo v případech nepřerušeného provozu v objektech v nichž se stavební práce provádí. Zajištění vstupů a vjezdů do stávajícího objektu v takovém rozsahu, aby nedošlo k omezení výroby. Přechody se zábradlím, provizorní lávky apod., čištění komunikací po celou dobu výstavby.</t>
  </si>
  <si>
    <t xml:space="preserve">Provoz objednatele </t>
  </si>
  <si>
    <t>-2026542160</t>
  </si>
  <si>
    <t>0710020R</t>
  </si>
  <si>
    <t>Provozní vlivy</t>
  </si>
  <si>
    <t>VRN7</t>
  </si>
  <si>
    <t>Kompletační a koordinační činnost</t>
  </si>
  <si>
    <t>-1872226327</t>
  </si>
  <si>
    <t>045002000</t>
  </si>
  <si>
    <t>Poznámka k položce:_x000D_
Rozsah rozboru dle  platných vyhlášek a tabulek 5.1, 5.2, 5.3. 1x zemina, 1x stavební suť.</t>
  </si>
  <si>
    <t>Laboratorní rozbor zeminy a stavební suti před uložením na skládce</t>
  </si>
  <si>
    <t>-235745450</t>
  </si>
  <si>
    <t>043203R</t>
  </si>
  <si>
    <t>Poznámka k položce:_x000D_
Posouzení únosnosti a připravenosti pláně, dohled nad prováděním spodních vrstev komunikací a násypů, posouzení spodní části rýhy, lože, obsypu, zásypu atd., laboratorní zkoušky zeminy do násypů, posouzení kvality zeminy do násypů a zásypů, stanovení technologického postupu úpravy pláně, lože, obsypů, zásypů a násypů._x000D_
Dále je v ceně počítáno se statickým posouzením stávajících mostků přes potoky, se statickým posouzením a zajištěním stávajících objektů - počítáno s rozsahem po celé stavbě kanalizace. V ceně vyhotovení protokolů. Účast na stavbě minimálně 1x14 dní po celou dobu výstavby."</t>
  </si>
  <si>
    <t>Práce geologa a statika</t>
  </si>
  <si>
    <t>-1677985498</t>
  </si>
  <si>
    <t>04300R</t>
  </si>
  <si>
    <t>Vypracování plánu kontrol, zkoušek, vypracování seznamu strojů a zařízení, projednání a odsouhlasení s technickým dozorem objednatele před zahájením stavby</t>
  </si>
  <si>
    <t>-598045232</t>
  </si>
  <si>
    <t>042603R</t>
  </si>
  <si>
    <t>Inženýrská činnost</t>
  </si>
  <si>
    <t>VRN4</t>
  </si>
  <si>
    <t>Poznámka k položce:_x000D_
Koordinace stavebních a technologických dodávek stavby vlivem ztížených podmínek stavby na úzkých cestách staveniště.			_x000D_
Koordinace průjezdnosti na místní komunikaci včetně zajištění případných objížděk, zajištění provizorní komunikace a její odstranění po konci stavby včetně uvedení pozemků do původního stavu.</t>
  </si>
  <si>
    <t>Koordinační činnost</t>
  </si>
  <si>
    <t>886644364</t>
  </si>
  <si>
    <t>07402R</t>
  </si>
  <si>
    <t>Zabezpečení staveniště v souladu s nařízením vlády 591/2006 Sb.</t>
  </si>
  <si>
    <t>413288634</t>
  </si>
  <si>
    <t>039103001</t>
  </si>
  <si>
    <t>Poznámka k položce:_x000D_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</si>
  <si>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https://podminky.urs.cz/item/CS_URS_2025_02/039103000</t>
  </si>
  <si>
    <t>Rozebrání, bourání a odvoz zařízení staveniště</t>
  </si>
  <si>
    <t>-1994177405</t>
  </si>
  <si>
    <t>039103000</t>
  </si>
  <si>
    <t>Poznámka k položce:_x000D_
Náklady na vybavení objektů zařízení staveniště, ostraha staveniště,  náklady na energie spotřebované dodavatelem v rámci provozu zařízení staveniště, náklady na potřebný úklid v prostorách zařízení staveniště celé stavby, náklady na nutnou údržbu a opravy na objektech zařízení staveniště a na přípojkách energií. Čištění komunikací, zamětání komunikací - dle potřeby stavby a aktuálního stavu, minimálně však 1x za 3 dny. Průběžná výsprava komunikací, dosypání kynety štěrkodrtí po celou dobu výstavby.</t>
  </si>
  <si>
    <t xml:space="preserve">Provoz zařízení staveniště </t>
  </si>
  <si>
    <t>-376289763</t>
  </si>
  <si>
    <t>0351030R</t>
  </si>
  <si>
    <t>Poznámka k položce:_x000D_
Vybudování zpevněných ploch pro skladování materiálu, doprava a osazení kontejnerů pro skladování.				_x000D_
Sejmutí ornice, hrubá úprava terénu a zpevnění ploch pro osazení objektů sociálního zařízení staveniště a kanceláří stavby.				_x000D_
Doprava a osazení mobilních buněk sociálního zařízení – umývárny, toalety, šatny.				_x000D_
Doprava a osazení dočasného oplocení staveniště.				_x000D_
Doprava a osazení kanceláří stavby a technického dozoru.				_x000D_
Zřízení vnitrostaveništního rozvodu energie do 5 kV od připojení na hlavní přívod na staveništi včetně rozvaděčů pro připojení přenosných zásuvkových skříní, obecné osvětlení staveniště (včetně stožárů a osvětlovacích těles).				_x000D_
Zřízení základů a opěrných konstrukcí pro stavební stroje (mimo jeřábové dráhy)				_x000D_
Zřízení přípojky elektrické energie a vody do vzdálenosti 1 km od obvodu staveniště. Náhradní zdroj elektrické energie.</t>
  </si>
  <si>
    <t>Vybudování zařízení staveniště</t>
  </si>
  <si>
    <t>-918928004</t>
  </si>
  <si>
    <t>0321030RA1</t>
  </si>
  <si>
    <t>Zařízení staveniště</t>
  </si>
  <si>
    <t>VRN3</t>
  </si>
  <si>
    <t>Poznámka k položce:_x000D_
Včetně pasportizace a monitoringu studní</t>
  </si>
  <si>
    <t>https://podminky.urs.cz/item/CS_URS_2025_02/013274000</t>
  </si>
  <si>
    <t>Pasportizace objektů před započetím prací</t>
  </si>
  <si>
    <t>-216193313</t>
  </si>
  <si>
    <t>013274000</t>
  </si>
  <si>
    <t>Poznámka k položce:_x000D_
Náklady na vyhotovení dokumentace skutečného provedení stavby a její předání objednateli v požadované formě a požadovaném počtu. Zpracování dokladové části v rozsahu nutném ke kolaudaci díla. Výkresová část bude předána v opravitelném formátu (DWG, DXF). Pořízení fotodokumentace z celé výstavby, zpracování pasportů přípojek.</t>
  </si>
  <si>
    <t>Dokumentace skutečného provedení stavby</t>
  </si>
  <si>
    <t>-995550213</t>
  </si>
  <si>
    <t>013254000</t>
  </si>
  <si>
    <t xml:space="preserve">Poznámka k položce:_x000D_
Náklady spojené s vypracováním projektové dokumentace, v obsahu a rozsahu dílenské dokumentace. Zhotovitel zpracuje v rozsahu, který bude dostačující k provedení díla.				_x000D_
Zhotovitel si zajistí dílenské výkresy pažících jam  od odborně způsobilé osoby před zahájením výkopových prací!_x000D_
</t>
  </si>
  <si>
    <t>https://podminky.urs.cz/item/CS_URS_2025_02/013203000</t>
  </si>
  <si>
    <t>Dokumentace stavby (výkresová a textová)</t>
  </si>
  <si>
    <t>1658394211</t>
  </si>
  <si>
    <t>013203000</t>
  </si>
  <si>
    <t>Poznámka k položce:_x000D_
Geometrické plány dle rozsahu stavby u všech dotčených soukromých pozemků</t>
  </si>
  <si>
    <t>Geometrické plány dle rozsahu stavby</t>
  </si>
  <si>
    <t>702538208</t>
  </si>
  <si>
    <t>012403000R</t>
  </si>
  <si>
    <t>Poznámka k položce:_x000D_
Náklady na provedení skutečného zaměření stavby v rozsahu nezbytném pro zápis změny do katastru nemovitostí.</t>
  </si>
  <si>
    <t>https://podminky.urs.cz/item/CS_URS_2025_02/012303000</t>
  </si>
  <si>
    <t>Zeměměřičské práce při provádění stavby</t>
  </si>
  <si>
    <t>-588695409</t>
  </si>
  <si>
    <t>012303000</t>
  </si>
  <si>
    <t>Poznámka k položce:_x000D_
Geodetické zaměření rohů stavby, stabilizace bodů a sestavení laviček.				_x000D_
Vyhotovení protokolu o vytyčení stavby se seznamem souřadnic vytyčených bodů a jejich polohopisnými (S-JTSK) a výškopisnými (Bpv) hodnotami.</t>
  </si>
  <si>
    <t>Vytyčení stavby</t>
  </si>
  <si>
    <t>1732600939</t>
  </si>
  <si>
    <t>0121030R04</t>
  </si>
  <si>
    <t xml:space="preserve">Poznámka k položce:_x000D_
Náklady zhotovitele, související s prováděním zkoušek a revizí předepsaných technickými normami nebo objednatelem a které jsou pro provedení díla nezbytné.				_x000D_
Mimo jiné LDD po 100 m, statická zkouška míry zhutnění (zemní pláň, štěrkové vrstvy, podklady, lože, obsypy a zásypy) po 50 m, proměření kontinuity vodiče u všech řadů a přípojek, další zkoušky a kontroly dle zkušebního kontrolního plánu._x000D_
</t>
  </si>
  <si>
    <t>Zkoušky a revize</t>
  </si>
  <si>
    <t>-1773392728</t>
  </si>
  <si>
    <t>01160R02</t>
  </si>
  <si>
    <t>Poznámka k položce:_x000D_
Uvedení pozemků a staveb dotčených akcí do původního, případně náležitého stavu vč. jejich protokolárního předání vlastníkům či správcům (např. veřejná prostranství atd.). Zajištění bezpečnosti práce a ochrany životního prostředí. Statické zajištění sloupů el. vedení a ostatních konstrukcí v blízkosti výkopů.</t>
  </si>
  <si>
    <t>Uvedení dotčených pozemků a staveb do původního stavu, bezpečnost</t>
  </si>
  <si>
    <t>1438470651</t>
  </si>
  <si>
    <t>01132R</t>
  </si>
  <si>
    <t>https://podminky.urs.cz/item/CS_URS_2025_02/011314000</t>
  </si>
  <si>
    <t>Archeologický dohled</t>
  </si>
  <si>
    <t>-2073829982</t>
  </si>
  <si>
    <t>011314000</t>
  </si>
  <si>
    <t xml:space="preserve">Poznámka k položce:_x000D_
Činnost hydrogeologa při výkopových pracích (např. pro  rozdělení vytěžené zeminy pro uložení na mezideponii pro zpětné zásypy a pro odvoz na skládku), určení vhodného podloží  na pokládku a kanalizace. Prověření podzemních vod a navrhnutí jílových hrázech v trase potrubí._x000D_
Zároveň bude provedeno monitorování hladiny stávajících studní před a po výstavbě. V případě snížení hladiny bude provedeno opatření proti snížování hladiny studní. V ceně je také počítáno s případným náhradním zásobováním vodou po dobu výstavby kanalizace a vodovodu._x000D_
</t>
  </si>
  <si>
    <t>https://podminky.urs.cz/item/CS_URS_2025_02/011134000</t>
  </si>
  <si>
    <t>Hydrogeologický průzkum</t>
  </si>
  <si>
    <t>-709011697</t>
  </si>
  <si>
    <t>011134000</t>
  </si>
  <si>
    <t>Poznámka k položce:_x000D_
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</si>
  <si>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https://podminky.urs.cz/item/CS_URS_2025_02/011103000</t>
  </si>
  <si>
    <t>Geotechnický průzkum</t>
  </si>
  <si>
    <t>1610230184</t>
  </si>
  <si>
    <t>011103000</t>
  </si>
  <si>
    <t>Poznámka k položce:_x000D_
Vše bude probíhat podle návrhu hydrogeologa. V ceně jsou počítány náklady na zajištění vodotěsnosti a zamezení drenážní schopnosti stok (podsypy, zásypy) v blízkém okolí studen(např. jílové hrázky). Úseky stok v délce cca 5-ti metrů okolo studny obetonovány, utěsněny (předpoklad 50 studen). V případě bezvýkopové pokládky v blízkém okolí studen a sklepů součinnost s majiteli nemovitostí k zamezení škod na soukromém majetku.</t>
  </si>
  <si>
    <t>Náklady na zajištění vodotěsnosti a zamezení drenážní schopnosti stok</t>
  </si>
  <si>
    <t>-777557617</t>
  </si>
  <si>
    <t>512</t>
  </si>
  <si>
    <t>00655414(R)</t>
  </si>
  <si>
    <t>Poznámka k položce:_x000D_
Čištění po dokončení výstavby kanalizace - příkopy podél komunikace, stávající propustky, stávající uliční vpusti.</t>
  </si>
  <si>
    <t>Čištění stávajícího odvodnění komunikace</t>
  </si>
  <si>
    <t>411396792</t>
  </si>
  <si>
    <t>006545544(R)</t>
  </si>
  <si>
    <t>Poznámka k položce:_x000D_
Vypracování provozního řádu pro zkušební i trvalý provoz, vypracování kanalizačního řádu. Vše v 6-ti výtiscích a 6x CD.</t>
  </si>
  <si>
    <t>Provozní a kanalizační řády</t>
  </si>
  <si>
    <t>133612017</t>
  </si>
  <si>
    <t>006542245</t>
  </si>
  <si>
    <t>Poznámka k položce:_x000D_
Havarijní plán a povodňový plán před zahájením prací v počtu 6 výtisku a 6 x cd.</t>
  </si>
  <si>
    <t>Havarijní plán a povodňový plán před zahájením prací</t>
  </si>
  <si>
    <t>-1706284482</t>
  </si>
  <si>
    <t>00654124558</t>
  </si>
  <si>
    <t>Průzkumné, zeměměřičské a projektové práce</t>
  </si>
  <si>
    <t>VRN1</t>
  </si>
  <si>
    <t>Vedlejší rozpočtové náklady</t>
  </si>
  <si>
    <t>VRN</t>
  </si>
  <si>
    <t xml:space="preserve">    VRN9 - Ostatní náklady</t>
  </si>
  <si>
    <t xml:space="preserve">    VRN7 - Provozní vlivy</t>
  </si>
  <si>
    <t xml:space="preserve">    VRN4 - Inženýrská činnost</t>
  </si>
  <si>
    <t xml:space="preserve">    VRN3 - Zařízení staveniště</t>
  </si>
  <si>
    <t xml:space="preserve">    VRN1 - Průzkumné, zeměměřičské a projektové práce</t>
  </si>
  <si>
    <t>VRN - Vedlejší rozpočtové náklady</t>
  </si>
  <si>
    <t>OVN - Ostatní a vedlejší náklady</t>
  </si>
  <si>
    <t>Položka typu OST</t>
  </si>
  <si>
    <t>Položka typu M</t>
  </si>
  <si>
    <t>Položka typu PSV</t>
  </si>
  <si>
    <t>Položka typu HSV</t>
  </si>
  <si>
    <t>eGTypPolozky</t>
  </si>
  <si>
    <t>OST</t>
  </si>
  <si>
    <t>Vedlejší a ostatní náklady</t>
  </si>
  <si>
    <t>VON</t>
  </si>
  <si>
    <t>Inženýrský objekt</t>
  </si>
  <si>
    <t>ING</t>
  </si>
  <si>
    <t>Provozní soubor</t>
  </si>
  <si>
    <t>PRO</t>
  </si>
  <si>
    <t>Stavební objekt</t>
  </si>
  <si>
    <t>eGTypZakazky</t>
  </si>
  <si>
    <t>Snížená sazba DPH přenesená</t>
  </si>
  <si>
    <t>Základní sazba DPH přenesená</t>
  </si>
  <si>
    <t>Nulová sazba DPH</t>
  </si>
  <si>
    <t>Snížená sazba DPH</t>
  </si>
  <si>
    <t>Základní sazba DPH</t>
  </si>
  <si>
    <t>eGSazbaDPH</t>
  </si>
  <si>
    <t>Význam</t>
  </si>
  <si>
    <t>Hodnota</t>
  </si>
  <si>
    <t>Typ věty</t>
  </si>
  <si>
    <t>Datová věta</t>
  </si>
  <si>
    <t>Double</t>
  </si>
  <si>
    <t>Normohodiny položky ze soupisu</t>
  </si>
  <si>
    <t>N</t>
  </si>
  <si>
    <t>Nh</t>
  </si>
  <si>
    <t>Suť položky ze soupisu</t>
  </si>
  <si>
    <t>A</t>
  </si>
  <si>
    <t>Suť</t>
  </si>
  <si>
    <t>Hmotnost položky ze soupisu</t>
  </si>
  <si>
    <t>Hmotnost</t>
  </si>
  <si>
    <t>Sazba DPH pro položku</t>
  </si>
  <si>
    <t>20, 150</t>
  </si>
  <si>
    <t>Text,Text,Double</t>
  </si>
  <si>
    <t>Rozpad figur</t>
  </si>
  <si>
    <t>fig</t>
  </si>
  <si>
    <t>Výkaz výměr (figura, výraz, výměra) ze soupisu</t>
  </si>
  <si>
    <t>vv</t>
  </si>
  <si>
    <t>Memo</t>
  </si>
  <si>
    <t>Plný popis položky ze soupisu</t>
  </si>
  <si>
    <t>pp</t>
  </si>
  <si>
    <t>Poznámka k souboru cen ze soupisu</t>
  </si>
  <si>
    <t>psc</t>
  </si>
  <si>
    <t>Poznámka položky ze soupisu</t>
  </si>
  <si>
    <t>p</t>
  </si>
  <si>
    <t>String</t>
  </si>
  <si>
    <t>Zařazení položky do cenové soustavy</t>
  </si>
  <si>
    <t>Cena celkem vyčíslena jako J.Cena * Množství</t>
  </si>
  <si>
    <t>Cena celkem</t>
  </si>
  <si>
    <t>Jednotková cena položky</t>
  </si>
  <si>
    <t>J.Cena</t>
  </si>
  <si>
    <t>Množství položky soupisu</t>
  </si>
  <si>
    <t>Měrná jednotka položky</t>
  </si>
  <si>
    <t>Popis položky ze soupisu</t>
  </si>
  <si>
    <t>Kód položky ze soupisu</t>
  </si>
  <si>
    <t>Typ položky soupisu</t>
  </si>
  <si>
    <t>Long</t>
  </si>
  <si>
    <t>Pořadové číslo položky soupisu</t>
  </si>
  <si>
    <t>Přebírá se z Krycího listu soupisu</t>
  </si>
  <si>
    <t>Účastník</t>
  </si>
  <si>
    <t>Projektant</t>
  </si>
  <si>
    <t>Zadavatel</t>
  </si>
  <si>
    <t>Date</t>
  </si>
  <si>
    <t>Datum</t>
  </si>
  <si>
    <t>Místo</t>
  </si>
  <si>
    <t>20 + 120</t>
  </si>
  <si>
    <t>Kód a název objektu</t>
  </si>
  <si>
    <t>Objekt</t>
  </si>
  <si>
    <t>Přebírá se z Rekapitulace stavby</t>
  </si>
  <si>
    <t>Stavba</t>
  </si>
  <si>
    <t>znaků</t>
  </si>
  <si>
    <t>(A/N)</t>
  </si>
  <si>
    <t>atributu</t>
  </si>
  <si>
    <t>Max. počet</t>
  </si>
  <si>
    <t>Povinný</t>
  </si>
  <si>
    <t>Název</t>
  </si>
  <si>
    <t>Soupis prací</t>
  </si>
  <si>
    <t>Cena celkem za díl ze soupisu</t>
  </si>
  <si>
    <t>20 + 100</t>
  </si>
  <si>
    <t>Kód a název dílu ze soupisu</t>
  </si>
  <si>
    <t>Kód a název objektu, přebírá se z Krycího listu soupisu</t>
  </si>
  <si>
    <t>Kód a název objektu, přebírá se z Krycího listu soupisu</t>
  </si>
  <si>
    <t>Rekapitulace členění soupisu prací</t>
  </si>
  <si>
    <t>Cena s DPH za daný soupis</t>
  </si>
  <si>
    <t>Cena s DPH</t>
  </si>
  <si>
    <t>Cena bez DPH za daný soupis</t>
  </si>
  <si>
    <t>Hodnota DPH</t>
  </si>
  <si>
    <t>Základna DPH určena součtem celkové ceny z položek aktuálního soupisu</t>
  </si>
  <si>
    <t>Základna DPH</t>
  </si>
  <si>
    <t>eGSazbaDph</t>
  </si>
  <si>
    <t>Rekapitulace sazeb DPH na položkách aktuálního soupisu</t>
  </si>
  <si>
    <t>Sazba DPH</t>
  </si>
  <si>
    <t>Poznámka k soupisu prací</t>
  </si>
  <si>
    <t>Poznámka</t>
  </si>
  <si>
    <t>Klasifikace produkce podle činností</t>
  </si>
  <si>
    <t>CZ-CPA</t>
  </si>
  <si>
    <t>Společný slovník pro veřejné zakázky</t>
  </si>
  <si>
    <t>CZ-CPV</t>
  </si>
  <si>
    <t>Klasifikace stavbeních děl</t>
  </si>
  <si>
    <t>CC-CZ</t>
  </si>
  <si>
    <t>Klasifikace stavebního objektu</t>
  </si>
  <si>
    <t>KSO</t>
  </si>
  <si>
    <t>Kód a název soupisu</t>
  </si>
  <si>
    <t>Krycí list soupisu</t>
  </si>
  <si>
    <t>Typ zakázky</t>
  </si>
  <si>
    <t>Cena spolu s DPH za daný objekt</t>
  </si>
  <si>
    <t>Cena bez DPH za daný objekt</t>
  </si>
  <si>
    <t>Název objektu</t>
  </si>
  <si>
    <t>Objektu, Soupis prací</t>
  </si>
  <si>
    <t>Kód objektu</t>
  </si>
  <si>
    <t>Rekapitulace objektů stavby a soupisů prací</t>
  </si>
  <si>
    <t>Celková cena s DPH za celou stavbu</t>
  </si>
  <si>
    <t>Celková cena bez DPH za celou stavbu. Sčítává se ze všech listů.</t>
  </si>
  <si>
    <t>Základna DPH určena součtem celkové ceny z položek soupisů</t>
  </si>
  <si>
    <t>Rekapitulace sazeb DPH u položek soupisů</t>
  </si>
  <si>
    <t>Poznámka k zadání</t>
  </si>
  <si>
    <t>Účastník veřejné zakázky</t>
  </si>
  <si>
    <t>DIČ zadavatele zadaní</t>
  </si>
  <si>
    <t>DIČ</t>
  </si>
  <si>
    <t>IČ zadavatele zadaní</t>
  </si>
  <si>
    <t>IČ</t>
  </si>
  <si>
    <t>Zadavatel zadaní</t>
  </si>
  <si>
    <t>Datum vykonaného exportu</t>
  </si>
  <si>
    <t>Místo stavby</t>
  </si>
  <si>
    <t>Název stavby</t>
  </si>
  <si>
    <t>Kód stavby</t>
  </si>
  <si>
    <t>Rekapitulace stavby</t>
  </si>
  <si>
    <t>aby pole J.montáž bylo vyplněno nulou. Obě pole - J.materiál, J.Montáž u jedné položky by však neměly být vyplněny nulou.</t>
  </si>
  <si>
    <t>neobsahuje žádný materiál je přípustné, aby pole J.materiál bylo vyplněno nulou. V případech, kdy položka neobsahuje žádnou montáž je přípustné,</t>
  </si>
  <si>
    <t>Účastník v tomto případě by měl vyplnit všechna pole J.materiál a pole J.montáž nenulovými kladnými číslicemi. V případech, kdy položka</t>
  </si>
  <si>
    <t xml:space="preserve"> - J.montáž - jednotková cena montáže</t>
  </si>
  <si>
    <t xml:space="preserve"> - J.materiál - jednotková cena materiálu </t>
  </si>
  <si>
    <t>V případě, že sestavy soupisů prací neobsahují pole J.cena, potom ve všech soupisech prací obsahují pole:</t>
  </si>
  <si>
    <t>Poznámka - nepovinný údaj pro položku soupisu</t>
  </si>
  <si>
    <t>- pokud sestavy soupisů prací obsahují pole J.cena, měla by být všechna tato pole vyplněna nenulovými</t>
  </si>
  <si>
    <t>J.cena = jednotková cena v sestavě Soupis prací o maximálním počtu desetinných míst uvedených v poli</t>
  </si>
  <si>
    <t>Datum v sestavě Rekapitulace stavby - zde účastník vyplní datum vytvoření nabídky</t>
  </si>
  <si>
    <t>Pole IČ a DIČ v sestavě Rekapitulace stavby - zde účastník vyplní svoje IČ a DIČ</t>
  </si>
  <si>
    <t xml:space="preserve">Pole Účastník v sestavě Rekapitulace stavby - zde účastník vyplní svůj název (název subjektu) </t>
  </si>
  <si>
    <t xml:space="preserve">Účastník je pro podání nabídky povinen vyplnit žlutě podbarvená pole: </t>
  </si>
  <si>
    <t>modifikovány.</t>
  </si>
  <si>
    <t>Jednotlivé sestavy jsou v souboru provázány. Editovatelné pole jsou zvýrazněny žlutým podbarvením, ostatní pole neslouží k editaci a nesmí být jakkoliv</t>
  </si>
  <si>
    <t xml:space="preserve">Metodika pro zpracování </t>
  </si>
  <si>
    <t>Pokud je k řádku výkazu výměr evidovaný údaj ve sloupci Kód, jedná se o definovaný odkaz, na který se může odvolávat výkaz výměr z jiné položky.</t>
  </si>
  <si>
    <t>Výkaz výměr</t>
  </si>
  <si>
    <t>Poznámka k souboru cen a poznámka zadavatele</t>
  </si>
  <si>
    <t>Plný popis položky</t>
  </si>
  <si>
    <t>Ke každé položce soupisu prací se na samostatných řádcích může zobrazovat:</t>
  </si>
  <si>
    <t>Příslušnost položky do cenové soustavy</t>
  </si>
  <si>
    <t>Celková cena položky daná jako součin množství a j.ceny</t>
  </si>
  <si>
    <t xml:space="preserve">Cena celkem </t>
  </si>
  <si>
    <t>J.cenu položky.</t>
  </si>
  <si>
    <t xml:space="preserve">Jednotková cena položky. Zadaní může obsahovat namísto J.ceny sloupce J.materiál a J.montáž, jejichž součet definuje </t>
  </si>
  <si>
    <t>J.cena</t>
  </si>
  <si>
    <t>Množství v měrné jednotce</t>
  </si>
  <si>
    <t>Zkrácený popis položky</t>
  </si>
  <si>
    <t>Kód položky</t>
  </si>
  <si>
    <t>Typ položky: K - konstrukce, M - materiál, PP - plný popis, PSC - poznámka k souboru cen,  P - poznámka k položce, VV - výkaz výměr, FIG - rozpad figur</t>
  </si>
  <si>
    <t>TYP</t>
  </si>
  <si>
    <t>Pořadové číslo položky v aktuálním soupisu</t>
  </si>
  <si>
    <t>Pro položky soupisu prací se zobrazují následující informace:</t>
  </si>
  <si>
    <t>inženýrského objektu, provozního souboru, vedlejších a ostatních nákladů.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</si>
  <si>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</si>
  <si>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</si>
  <si>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</si>
  <si>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</si>
  <si>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</si>
  <si>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i objekt stavby v případě, že neobsahuje podřízenou zakázku.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</si>
  <si>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</si>
  <si>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Soupis prací pro daný typ objektu</t>
  </si>
  <si>
    <t>Ostatní</t>
  </si>
  <si>
    <t>Stavební objekt inženýrský</t>
  </si>
  <si>
    <t>Stavební objekt pozemní</t>
  </si>
  <si>
    <t>identifikovat, zda se jedná o objekt nebo soupis prací pro daný objekt:</t>
  </si>
  <si>
    <t>vedlejších a ostatních nákladů a ostatních nákladů s rekapitulací nabídkové ceny za jednotlivé soupisy prací. Na základě údaje Typ je možné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</si>
  <si>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</si>
  <si>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 xml:space="preserve">Termínem "učastník" (resp. zhotovitel) se myslí "účastník zadávacího řízení" ve smyslu zákona o zadávání veřejných zakázek. </t>
  </si>
  <si>
    <t>celkové nabídkové ceny účastníka.</t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</si>
  <si>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</si>
  <si>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</si>
  <si>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t>ještě samostatné sestavy vymezené orámovaním a nadpisem sestavy.</t>
  </si>
  <si>
    <t>Soubor je složen ze záložky Rekapitulace stavby a záložek s názvem soupisu prací pro jednotlivé objekty ve formátu XLSX. Každá ze záložek přitom obsahuje</t>
  </si>
  <si>
    <t>Struktura</t>
  </si>
  <si>
    <t>Struktura údajů, formát souboru a metodika pro zpracování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</si>
</sst>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dd\.mm\.yyyy"/>
    <numFmt numFmtId="166" formatCode="#,##0.00%"/>
    <numFmt numFmtId="167" formatCode="#,##0.000"/>
  </numFmts>
  <fonts count="54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name val="Arial CE"/>
    </font>
    <font>
      <sz val="11"/>
      <color rgb="FF969696"/>
      <name val="Arial CE"/>
    </font>
    <font>
      <b/>
      <sz val="11"/>
      <name val="Arial CE"/>
    </font>
    <font>
      <sz val="11"/>
      <color rgb="FF003366"/>
      <name val="Arial CE"/>
    </font>
    <font>
      <b/>
      <sz val="11"/>
      <color rgb="FF00336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0"/>
      <name val="Arial CE"/>
    </font>
    <font>
      <sz val="10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b/>
      <sz val="12"/>
      <name val="Arial CE"/>
    </font>
    <font>
      <sz val="12"/>
      <name val="Arial CE"/>
    </font>
    <font>
      <sz val="12"/>
      <color rgb="FF969696"/>
      <name val="Arial CE"/>
    </font>
    <font>
      <b/>
      <sz val="12"/>
      <color rgb="FF960000"/>
      <name val="Arial CE"/>
    </font>
    <font>
      <sz val="9"/>
      <color rgb="FF969696"/>
      <name val="Arial CE"/>
    </font>
    <font>
      <sz val="9"/>
      <name val="Arial CE"/>
    </font>
    <font>
      <sz val="8"/>
      <color rgb="FF969696"/>
      <name val="Arial CE"/>
    </font>
    <font>
      <b/>
      <sz val="10"/>
      <name val="Arial CE"/>
    </font>
    <font>
      <b/>
      <sz val="14"/>
      <name val="Arial CE"/>
    </font>
    <font>
      <b/>
      <sz val="10"/>
      <color rgb="FF969696"/>
      <name val="Arial CE"/>
    </font>
    <font>
      <b/>
      <sz val="8"/>
      <color rgb="FF969696"/>
      <name val="Arial CE"/>
    </font>
    <font>
      <b/>
      <sz val="12"/>
      <color rgb="FF969696"/>
      <name val="Arial CE"/>
    </font>
    <font>
      <sz val="8"/>
      <color rgb="FF3366FF"/>
      <name val="Arial CE"/>
    </font>
    <font>
      <sz val="8"/>
      <color rgb="FFFFFFFF"/>
      <name val="Arial CE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sz val="8"/>
      <color rgb="FF50505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800000"/>
      <name val="Arial CE"/>
    </font>
    <font>
      <sz val="10"/>
      <color rgb="FF3366FF"/>
      <name val="Arial CE"/>
    </font>
    <font>
      <sz val="8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b/>
      <sz val="9"/>
      <name val="Trebuchet MS"/>
      <charset val="238"/>
    </font>
    <font>
      <b/>
      <sz val="11"/>
      <name val="Trebuchet MS"/>
      <charset val="238"/>
    </font>
    <font>
      <sz val="11"/>
      <name val="Trebuchet MS"/>
      <charset val="238"/>
    </font>
    <font>
      <b/>
      <sz val="16"/>
      <name val="Trebuchet MS"/>
      <charset val="238"/>
    </font>
    <font>
      <b/>
      <sz val="8"/>
      <name val="Arial CE"/>
      <charset val="238"/>
    </font>
    <font>
      <sz val="10"/>
      <name val="Trebuchet MS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BEBEBE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32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4" fontId="3" fillId="0" borderId="4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6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2" applyFont="1" applyAlignment="1">
      <alignment horizontal="center" vertical="center"/>
    </xf>
    <xf numFmtId="4" fontId="3" fillId="0" borderId="7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" fontId="3" fillId="0" borderId="8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4" fontId="10" fillId="0" borderId="7" xfId="1" applyNumberFormat="1" applyFont="1" applyBorder="1" applyAlignment="1">
      <alignment vertical="center"/>
    </xf>
    <xf numFmtId="4" fontId="10" fillId="0" borderId="0" xfId="1" applyNumberFormat="1" applyFont="1" applyAlignment="1">
      <alignment vertical="center"/>
    </xf>
    <xf numFmtId="164" fontId="10" fillId="0" borderId="0" xfId="1" applyNumberFormat="1" applyFont="1" applyAlignment="1">
      <alignment vertical="center"/>
    </xf>
    <xf numFmtId="4" fontId="10" fillId="0" borderId="8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0" fontId="12" fillId="0" borderId="0" xfId="1" applyFont="1" applyAlignment="1">
      <alignment horizontal="left" vertical="center" wrapText="1"/>
    </xf>
    <xf numFmtId="0" fontId="11" fillId="0" borderId="0" xfId="1" applyFont="1" applyAlignment="1">
      <alignment vertical="center"/>
    </xf>
    <xf numFmtId="4" fontId="5" fillId="0" borderId="0" xfId="1" applyNumberFormat="1" applyFont="1" applyAlignment="1">
      <alignment horizontal="right"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4" fontId="15" fillId="0" borderId="7" xfId="1" applyNumberFormat="1" applyFont="1" applyBorder="1" applyAlignment="1">
      <alignment vertical="center"/>
    </xf>
    <xf numFmtId="4" fontId="15" fillId="0" borderId="0" xfId="1" applyNumberFormat="1" applyFont="1" applyAlignment="1">
      <alignment vertical="center"/>
    </xf>
    <xf numFmtId="164" fontId="15" fillId="0" borderId="0" xfId="1" applyNumberFormat="1" applyFont="1" applyAlignment="1">
      <alignment vertical="center"/>
    </xf>
    <xf numFmtId="4" fontId="15" fillId="0" borderId="8" xfId="1" applyNumberFormat="1" applyFont="1" applyBorder="1" applyAlignment="1">
      <alignment vertical="center"/>
    </xf>
    <xf numFmtId="0" fontId="13" fillId="0" borderId="1" xfId="1" applyFont="1" applyBorder="1" applyAlignment="1">
      <alignment vertical="center"/>
    </xf>
    <xf numFmtId="0" fontId="13" fillId="0" borderId="0" xfId="1" applyFont="1" applyAlignment="1">
      <alignment horizontal="center" vertical="center"/>
    </xf>
    <xf numFmtId="4" fontId="16" fillId="0" borderId="0" xfId="1" applyNumberFormat="1" applyFont="1" applyAlignment="1">
      <alignment vertical="center"/>
    </xf>
    <xf numFmtId="4" fontId="16" fillId="0" borderId="0" xfId="1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1" fillId="0" borderId="9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1" xfId="1" applyBorder="1" applyAlignment="1">
      <alignment vertical="center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8" fillId="3" borderId="15" xfId="1" applyFont="1" applyFill="1" applyBorder="1" applyAlignment="1">
      <alignment horizontal="center" vertical="center"/>
    </xf>
    <xf numFmtId="0" fontId="18" fillId="3" borderId="16" xfId="1" applyFont="1" applyFill="1" applyBorder="1" applyAlignment="1">
      <alignment horizontal="left" vertical="center"/>
    </xf>
    <xf numFmtId="0" fontId="18" fillId="3" borderId="16" xfId="1" applyFont="1" applyFill="1" applyBorder="1" applyAlignment="1">
      <alignment horizontal="center" vertical="center"/>
    </xf>
    <xf numFmtId="0" fontId="18" fillId="3" borderId="16" xfId="1" applyFont="1" applyFill="1" applyBorder="1" applyAlignment="1">
      <alignment horizontal="right" vertical="center"/>
    </xf>
    <xf numFmtId="0" fontId="1" fillId="3" borderId="16" xfId="1" applyFill="1" applyBorder="1" applyAlignment="1">
      <alignment vertical="center"/>
    </xf>
    <xf numFmtId="0" fontId="18" fillId="3" borderId="1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9" fillId="0" borderId="0" xfId="1" applyFont="1" applyAlignment="1">
      <alignment horizontal="left" vertical="center"/>
    </xf>
    <xf numFmtId="0" fontId="19" fillId="0" borderId="8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10" fillId="0" borderId="0" xfId="1" applyFont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11" xfId="1" applyFont="1" applyBorder="1" applyAlignment="1">
      <alignment horizontal="center" vertical="center"/>
    </xf>
    <xf numFmtId="165" fontId="9" fillId="0" borderId="0" xfId="1" applyNumberFormat="1" applyFont="1" applyAlignment="1">
      <alignment horizontal="left" vertical="center"/>
    </xf>
    <xf numFmtId="0" fontId="20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4" borderId="0" xfId="1" applyFill="1" applyAlignment="1">
      <alignment vertical="center"/>
    </xf>
    <xf numFmtId="0" fontId="1" fillId="4" borderId="15" xfId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4" fontId="13" fillId="4" borderId="16" xfId="1" applyNumberFormat="1" applyFont="1" applyFill="1" applyBorder="1" applyAlignment="1">
      <alignment vertical="center"/>
    </xf>
    <xf numFmtId="0" fontId="1" fillId="4" borderId="16" xfId="1" applyFill="1" applyBorder="1" applyAlignment="1">
      <alignment vertical="center"/>
    </xf>
    <xf numFmtId="0" fontId="13" fillId="4" borderId="16" xfId="1" applyFont="1" applyFill="1" applyBorder="1" applyAlignment="1">
      <alignment horizontal="left" vertical="center"/>
    </xf>
    <xf numFmtId="0" fontId="13" fillId="4" borderId="16" xfId="1" applyFont="1" applyFill="1" applyBorder="1" applyAlignment="1">
      <alignment horizontal="center" vertical="center"/>
    </xf>
    <xf numFmtId="0" fontId="13" fillId="4" borderId="17" xfId="1" applyFont="1" applyFill="1" applyBorder="1" applyAlignment="1">
      <alignment horizontal="left"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0" fontId="10" fillId="0" borderId="0" xfId="1" applyFont="1" applyAlignment="1">
      <alignment vertical="center"/>
    </xf>
    <xf numFmtId="4" fontId="22" fillId="0" borderId="0" xfId="1" applyNumberFormat="1" applyFont="1" applyAlignment="1">
      <alignment vertical="center"/>
    </xf>
    <xf numFmtId="166" fontId="10" fillId="0" borderId="0" xfId="1" applyNumberFormat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1" fillId="0" borderId="20" xfId="1" applyBorder="1" applyAlignment="1">
      <alignment vertical="center"/>
    </xf>
    <xf numFmtId="4" fontId="20" fillId="0" borderId="20" xfId="1" applyNumberFormat="1" applyFont="1" applyBorder="1" applyAlignment="1">
      <alignment vertical="center"/>
    </xf>
    <xf numFmtId="0" fontId="1" fillId="0" borderId="20" xfId="1" applyBorder="1" applyAlignment="1">
      <alignment vertical="center"/>
    </xf>
    <xf numFmtId="0" fontId="20" fillId="0" borderId="20" xfId="1" applyFont="1" applyBorder="1" applyAlignment="1">
      <alignment horizontal="left" vertical="center"/>
    </xf>
    <xf numFmtId="0" fontId="1" fillId="0" borderId="1" xfId="1" applyBorder="1"/>
    <xf numFmtId="0" fontId="1" fillId="0" borderId="21" xfId="1" applyBorder="1"/>
    <xf numFmtId="0" fontId="9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/>
    </xf>
    <xf numFmtId="49" fontId="9" fillId="2" borderId="0" xfId="1" applyNumberFormat="1" applyFont="1" applyFill="1" applyAlignment="1" applyProtection="1">
      <alignment horizontal="left" vertical="center"/>
      <protection locked="0"/>
    </xf>
    <xf numFmtId="49" fontId="9" fillId="0" borderId="0" xfId="1" applyNumberFormat="1" applyFont="1" applyAlignment="1">
      <alignment horizontal="left" vertical="center"/>
    </xf>
    <xf numFmtId="49" fontId="9" fillId="2" borderId="0" xfId="1" applyNumberFormat="1" applyFont="1" applyFill="1" applyAlignment="1" applyProtection="1">
      <alignment horizontal="left" vertical="center"/>
      <protection locked="0"/>
    </xf>
    <xf numFmtId="0" fontId="9" fillId="2" borderId="0" xfId="1" applyFont="1" applyFill="1" applyAlignment="1" applyProtection="1">
      <alignment horizontal="left" vertical="center"/>
      <protection locked="0"/>
    </xf>
    <xf numFmtId="0" fontId="1" fillId="0" borderId="0" xfId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23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left" vertical="top"/>
    </xf>
    <xf numFmtId="0" fontId="24" fillId="0" borderId="0" xfId="1" applyFont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1" fillId="0" borderId="18" xfId="1" applyBorder="1"/>
    <xf numFmtId="0" fontId="1" fillId="0" borderId="19" xfId="1" applyBorder="1"/>
    <xf numFmtId="0" fontId="26" fillId="0" borderId="0" xfId="1" applyFont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27" fillId="0" borderId="0" xfId="2" applyFont="1" applyAlignment="1" applyProtection="1">
      <alignment vertical="center" wrapText="1"/>
    </xf>
    <xf numFmtId="0" fontId="28" fillId="0" borderId="0" xfId="1" applyFont="1" applyAlignment="1">
      <alignment horizontal="left" vertical="center"/>
    </xf>
    <xf numFmtId="0" fontId="1" fillId="0" borderId="8" xfId="1" applyBorder="1" applyAlignment="1">
      <alignment vertical="center"/>
    </xf>
    <xf numFmtId="0" fontId="29" fillId="0" borderId="0" xfId="1" applyFont="1" applyAlignment="1">
      <alignment horizontal="left" vertical="center" wrapText="1"/>
    </xf>
    <xf numFmtId="0" fontId="30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17" fillId="0" borderId="7" xfId="1" applyNumberFormat="1" applyFont="1" applyBorder="1" applyAlignment="1">
      <alignment vertical="center"/>
    </xf>
    <xf numFmtId="164" fontId="17" fillId="0" borderId="0" xfId="1" applyNumberFormat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7" fillId="2" borderId="8" xfId="1" applyFont="1" applyFill="1" applyBorder="1" applyAlignment="1" applyProtection="1">
      <alignment horizontal="left" vertical="center"/>
      <protection locked="0"/>
    </xf>
    <xf numFmtId="0" fontId="1" fillId="0" borderId="22" xfId="1" applyBorder="1" applyAlignment="1">
      <alignment vertical="center"/>
    </xf>
    <xf numFmtId="4" fontId="18" fillId="0" borderId="22" xfId="1" applyNumberFormat="1" applyFont="1" applyBorder="1" applyAlignment="1">
      <alignment vertical="center"/>
    </xf>
    <xf numFmtId="4" fontId="18" fillId="2" borderId="22" xfId="1" applyNumberFormat="1" applyFont="1" applyFill="1" applyBorder="1" applyAlignment="1" applyProtection="1">
      <alignment vertical="center"/>
      <protection locked="0"/>
    </xf>
    <xf numFmtId="167" fontId="18" fillId="0" borderId="22" xfId="1" applyNumberFormat="1" applyFont="1" applyBorder="1" applyAlignment="1">
      <alignment vertical="center"/>
    </xf>
    <xf numFmtId="0" fontId="18" fillId="0" borderId="22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left" vertical="center" wrapText="1"/>
    </xf>
    <xf numFmtId="49" fontId="18" fillId="0" borderId="22" xfId="1" applyNumberFormat="1" applyFont="1" applyBorder="1" applyAlignment="1">
      <alignment horizontal="left" vertical="center" wrapText="1"/>
    </xf>
    <xf numFmtId="0" fontId="18" fillId="0" borderId="22" xfId="1" applyFont="1" applyBorder="1" applyAlignment="1">
      <alignment horizontal="center" vertical="center"/>
    </xf>
    <xf numFmtId="0" fontId="31" fillId="0" borderId="0" xfId="1" applyFont="1"/>
    <xf numFmtId="4" fontId="31" fillId="0" borderId="0" xfId="1" applyNumberFormat="1" applyFont="1" applyAlignment="1">
      <alignment vertical="center"/>
    </xf>
    <xf numFmtId="0" fontId="31" fillId="0" borderId="0" xfId="1" applyFont="1" applyAlignment="1">
      <alignment horizontal="left"/>
    </xf>
    <xf numFmtId="0" fontId="31" fillId="0" borderId="0" xfId="1" applyFont="1" applyAlignment="1">
      <alignment horizontal="center"/>
    </xf>
    <xf numFmtId="164" fontId="31" fillId="0" borderId="7" xfId="1" applyNumberFormat="1" applyFont="1" applyBorder="1"/>
    <xf numFmtId="164" fontId="31" fillId="0" borderId="0" xfId="1" applyNumberFormat="1" applyFont="1"/>
    <xf numFmtId="0" fontId="31" fillId="0" borderId="8" xfId="1" applyFont="1" applyBorder="1"/>
    <xf numFmtId="0" fontId="31" fillId="0" borderId="1" xfId="1" applyFont="1" applyBorder="1"/>
    <xf numFmtId="4" fontId="11" fillId="0" borderId="0" xfId="1" applyNumberFormat="1" applyFont="1"/>
    <xf numFmtId="0" fontId="31" fillId="0" borderId="0" xfId="1" applyFont="1" applyProtection="1">
      <protection locked="0"/>
    </xf>
    <xf numFmtId="0" fontId="11" fillId="0" borderId="0" xfId="1" applyFont="1" applyAlignment="1">
      <alignment horizontal="left"/>
    </xf>
    <xf numFmtId="4" fontId="32" fillId="0" borderId="0" xfId="1" applyNumberFormat="1" applyFont="1"/>
    <xf numFmtId="0" fontId="32" fillId="0" borderId="0" xfId="1" applyFont="1" applyAlignment="1">
      <alignment horizontal="left"/>
    </xf>
    <xf numFmtId="0" fontId="33" fillId="0" borderId="0" xfId="1" applyFont="1" applyAlignment="1">
      <alignment vertical="center"/>
    </xf>
    <xf numFmtId="0" fontId="33" fillId="0" borderId="0" xfId="1" applyFont="1" applyAlignment="1">
      <alignment horizontal="left" vertical="center"/>
    </xf>
    <xf numFmtId="0" fontId="33" fillId="0" borderId="7" xfId="1" applyFont="1" applyBorder="1" applyAlignment="1">
      <alignment vertical="center"/>
    </xf>
    <xf numFmtId="0" fontId="33" fillId="0" borderId="8" xfId="1" applyFont="1" applyBorder="1" applyAlignment="1">
      <alignment vertical="center"/>
    </xf>
    <xf numFmtId="0" fontId="33" fillId="0" borderId="1" xfId="1" applyFont="1" applyBorder="1" applyAlignment="1">
      <alignment vertical="center"/>
    </xf>
    <xf numFmtId="0" fontId="33" fillId="0" borderId="0" xfId="1" applyFont="1" applyAlignment="1" applyProtection="1">
      <alignment vertical="center"/>
      <protection locked="0"/>
    </xf>
    <xf numFmtId="167" fontId="33" fillId="0" borderId="0" xfId="1" applyNumberFormat="1" applyFont="1" applyAlignment="1">
      <alignment vertical="center"/>
    </xf>
    <xf numFmtId="0" fontId="33" fillId="0" borderId="0" xfId="1" applyFont="1" applyAlignment="1">
      <alignment horizontal="left" vertical="center" wrapText="1"/>
    </xf>
    <xf numFmtId="0" fontId="34" fillId="0" borderId="0" xfId="1" applyFont="1" applyAlignment="1">
      <alignment horizontal="center" vertical="center"/>
    </xf>
    <xf numFmtId="0" fontId="34" fillId="2" borderId="8" xfId="1" applyFont="1" applyFill="1" applyBorder="1" applyAlignment="1" applyProtection="1">
      <alignment horizontal="left" vertical="center"/>
      <protection locked="0"/>
    </xf>
    <xf numFmtId="0" fontId="35" fillId="0" borderId="1" xfId="1" applyFont="1" applyBorder="1" applyAlignment="1">
      <alignment vertical="center"/>
    </xf>
    <xf numFmtId="0" fontId="35" fillId="0" borderId="22" xfId="1" applyFont="1" applyBorder="1" applyAlignment="1">
      <alignment vertical="center"/>
    </xf>
    <xf numFmtId="4" fontId="34" fillId="0" borderId="22" xfId="1" applyNumberFormat="1" applyFont="1" applyBorder="1" applyAlignment="1">
      <alignment vertical="center"/>
    </xf>
    <xf numFmtId="4" fontId="34" fillId="2" borderId="22" xfId="1" applyNumberFormat="1" applyFont="1" applyFill="1" applyBorder="1" applyAlignment="1" applyProtection="1">
      <alignment vertical="center"/>
      <protection locked="0"/>
    </xf>
    <xf numFmtId="167" fontId="34" fillId="0" borderId="22" xfId="1" applyNumberFormat="1" applyFont="1" applyBorder="1" applyAlignment="1">
      <alignment vertical="center"/>
    </xf>
    <xf numFmtId="0" fontId="34" fillId="0" borderId="22" xfId="1" applyFont="1" applyBorder="1" applyAlignment="1">
      <alignment horizontal="center" vertical="center" wrapText="1"/>
    </xf>
    <xf numFmtId="0" fontId="34" fillId="0" borderId="22" xfId="1" applyFont="1" applyBorder="1" applyAlignment="1">
      <alignment horizontal="left" vertical="center" wrapText="1"/>
    </xf>
    <xf numFmtId="49" fontId="34" fillId="0" borderId="22" xfId="1" applyNumberFormat="1" applyFont="1" applyBorder="1" applyAlignment="1">
      <alignment horizontal="left" vertical="center" wrapText="1"/>
    </xf>
    <xf numFmtId="0" fontId="34" fillId="0" borderId="22" xfId="1" applyFont="1" applyBorder="1" applyAlignment="1">
      <alignment horizontal="center" vertical="center"/>
    </xf>
    <xf numFmtId="0" fontId="36" fillId="0" borderId="0" xfId="1" applyFont="1" applyAlignment="1">
      <alignment vertical="center" wrapText="1"/>
    </xf>
    <xf numFmtId="0" fontId="37" fillId="0" borderId="0" xfId="1" applyFont="1" applyAlignment="1">
      <alignment vertical="center"/>
    </xf>
    <xf numFmtId="0" fontId="37" fillId="0" borderId="0" xfId="1" applyFont="1" applyAlignment="1">
      <alignment horizontal="left" vertical="center"/>
    </xf>
    <xf numFmtId="0" fontId="37" fillId="0" borderId="7" xfId="1" applyFont="1" applyBorder="1" applyAlignment="1">
      <alignment vertical="center"/>
    </xf>
    <xf numFmtId="0" fontId="37" fillId="0" borderId="8" xfId="1" applyFont="1" applyBorder="1" applyAlignment="1">
      <alignment vertical="center"/>
    </xf>
    <xf numFmtId="0" fontId="37" fillId="0" borderId="1" xfId="1" applyFont="1" applyBorder="1" applyAlignment="1">
      <alignment vertical="center"/>
    </xf>
    <xf numFmtId="0" fontId="37" fillId="0" borderId="0" xfId="1" applyFont="1" applyAlignment="1" applyProtection="1">
      <alignment vertical="center"/>
      <protection locked="0"/>
    </xf>
    <xf numFmtId="167" fontId="37" fillId="0" borderId="0" xfId="1" applyNumberFormat="1" applyFont="1" applyAlignment="1">
      <alignment vertical="center"/>
    </xf>
    <xf numFmtId="0" fontId="37" fillId="0" borderId="0" xfId="1" applyFont="1" applyAlignment="1">
      <alignment horizontal="left" vertical="center" wrapText="1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left" vertical="center"/>
    </xf>
    <xf numFmtId="0" fontId="38" fillId="0" borderId="7" xfId="1" applyFont="1" applyBorder="1" applyAlignment="1">
      <alignment vertical="center"/>
    </xf>
    <xf numFmtId="0" fontId="38" fillId="0" borderId="8" xfId="1" applyFont="1" applyBorder="1" applyAlignment="1">
      <alignment vertical="center"/>
    </xf>
    <xf numFmtId="0" fontId="38" fillId="0" borderId="1" xfId="1" applyFont="1" applyBorder="1" applyAlignment="1">
      <alignment vertical="center"/>
    </xf>
    <xf numFmtId="0" fontId="38" fillId="0" borderId="0" xfId="1" applyFont="1" applyAlignment="1" applyProtection="1">
      <alignment vertical="center"/>
      <protection locked="0"/>
    </xf>
    <xf numFmtId="0" fontId="38" fillId="0" borderId="0" xfId="1" applyFont="1" applyAlignment="1">
      <alignment horizontal="left" vertical="center" wrapText="1"/>
    </xf>
    <xf numFmtId="0" fontId="39" fillId="0" borderId="0" xfId="1" applyFont="1" applyAlignment="1">
      <alignment vertical="center"/>
    </xf>
    <xf numFmtId="0" fontId="39" fillId="0" borderId="0" xfId="1" applyFont="1" applyAlignment="1">
      <alignment horizontal="left" vertical="center"/>
    </xf>
    <xf numFmtId="0" fontId="39" fillId="0" borderId="7" xfId="1" applyFont="1" applyBorder="1" applyAlignment="1">
      <alignment vertical="center"/>
    </xf>
    <xf numFmtId="0" fontId="39" fillId="0" borderId="8" xfId="1" applyFont="1" applyBorder="1" applyAlignment="1">
      <alignment vertical="center"/>
    </xf>
    <xf numFmtId="0" fontId="39" fillId="0" borderId="1" xfId="1" applyFont="1" applyBorder="1" applyAlignment="1">
      <alignment vertical="center"/>
    </xf>
    <xf numFmtId="0" fontId="39" fillId="0" borderId="0" xfId="1" applyFont="1" applyAlignment="1" applyProtection="1">
      <alignment vertical="center"/>
      <protection locked="0"/>
    </xf>
    <xf numFmtId="167" fontId="39" fillId="0" borderId="0" xfId="1" applyNumberFormat="1" applyFont="1" applyAlignment="1">
      <alignment vertical="center"/>
    </xf>
    <xf numFmtId="0" fontId="39" fillId="0" borderId="0" xfId="1" applyFont="1" applyAlignment="1">
      <alignment horizontal="left" vertical="center" wrapText="1"/>
    </xf>
    <xf numFmtId="4" fontId="40" fillId="0" borderId="0" xfId="1" applyNumberFormat="1" applyFont="1" applyAlignment="1">
      <alignment vertical="center"/>
    </xf>
    <xf numFmtId="164" fontId="41" fillId="0" borderId="9" xfId="1" applyNumberFormat="1" applyFont="1" applyBorder="1"/>
    <xf numFmtId="164" fontId="41" fillId="0" borderId="10" xfId="1" applyNumberFormat="1" applyFont="1" applyBorder="1"/>
    <xf numFmtId="4" fontId="16" fillId="0" borderId="0" xfId="1" applyNumberFormat="1" applyFont="1"/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8" fillId="3" borderId="0" xfId="1" applyFont="1" applyFill="1" applyAlignment="1">
      <alignment horizontal="center" vertical="center" wrapText="1"/>
    </xf>
    <xf numFmtId="0" fontId="18" fillId="3" borderId="12" xfId="1" applyFont="1" applyFill="1" applyBorder="1" applyAlignment="1">
      <alignment horizontal="center" vertical="center" wrapText="1"/>
    </xf>
    <xf numFmtId="0" fontId="18" fillId="3" borderId="13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165" fontId="9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1" fillId="0" borderId="1" xfId="1" applyFont="1" applyBorder="1" applyAlignment="1">
      <alignment vertical="center"/>
    </xf>
    <xf numFmtId="4" fontId="11" fillId="0" borderId="5" xfId="1" applyNumberFormat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11" fillId="0" borderId="5" xfId="1" applyFont="1" applyBorder="1" applyAlignment="1">
      <alignment horizontal="left" vertical="center"/>
    </xf>
    <xf numFmtId="0" fontId="32" fillId="0" borderId="0" xfId="1" applyFont="1" applyAlignment="1">
      <alignment vertical="center"/>
    </xf>
    <xf numFmtId="0" fontId="32" fillId="0" borderId="1" xfId="1" applyFont="1" applyBorder="1" applyAlignment="1">
      <alignment vertical="center"/>
    </xf>
    <xf numFmtId="4" fontId="32" fillId="0" borderId="5" xfId="1" applyNumberFormat="1" applyFont="1" applyBorder="1" applyAlignment="1">
      <alignment vertical="center"/>
    </xf>
    <xf numFmtId="0" fontId="32" fillId="0" borderId="5" xfId="1" applyFont="1" applyBorder="1" applyAlignment="1">
      <alignment vertical="center"/>
    </xf>
    <xf numFmtId="0" fontId="32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42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18" fillId="3" borderId="0" xfId="1" applyFont="1" applyFill="1" applyAlignment="1">
      <alignment horizontal="right" vertical="center"/>
    </xf>
    <xf numFmtId="0" fontId="18" fillId="3" borderId="0" xfId="1" applyFont="1" applyFill="1" applyAlignment="1">
      <alignment horizontal="left" vertical="center"/>
    </xf>
    <xf numFmtId="0" fontId="1" fillId="3" borderId="15" xfId="1" applyFill="1" applyBorder="1" applyAlignment="1">
      <alignment vertical="center"/>
    </xf>
    <xf numFmtId="4" fontId="13" fillId="3" borderId="16" xfId="1" applyNumberFormat="1" applyFont="1" applyFill="1" applyBorder="1" applyAlignment="1">
      <alignment vertical="center"/>
    </xf>
    <xf numFmtId="0" fontId="13" fillId="3" borderId="16" xfId="1" applyFont="1" applyFill="1" applyBorder="1" applyAlignment="1">
      <alignment horizontal="center" vertical="center"/>
    </xf>
    <xf numFmtId="0" fontId="13" fillId="3" borderId="16" xfId="1" applyFont="1" applyFill="1" applyBorder="1" applyAlignment="1">
      <alignment horizontal="right" vertical="center"/>
    </xf>
    <xf numFmtId="0" fontId="13" fillId="3" borderId="17" xfId="1" applyFont="1" applyFill="1" applyBorder="1" applyAlignment="1">
      <alignment horizontal="left" vertical="center"/>
    </xf>
    <xf numFmtId="166" fontId="10" fillId="0" borderId="0" xfId="1" applyNumberFormat="1" applyFont="1" applyAlignment="1">
      <alignment horizontal="right" vertical="center"/>
    </xf>
    <xf numFmtId="0" fontId="19" fillId="0" borderId="0" xfId="1" applyFont="1" applyAlignment="1">
      <alignment horizontal="left" vertical="center"/>
    </xf>
    <xf numFmtId="0" fontId="10" fillId="0" borderId="0" xfId="1" applyFont="1" applyAlignment="1">
      <alignment horizontal="right" vertical="center"/>
    </xf>
    <xf numFmtId="0" fontId="20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9" fillId="2" borderId="0" xfId="1" applyFont="1" applyFill="1" applyAlignment="1" applyProtection="1">
      <alignment horizontal="left" vertical="center"/>
      <protection locked="0"/>
    </xf>
    <xf numFmtId="0" fontId="43" fillId="0" borderId="0" xfId="1" applyFont="1" applyAlignment="1">
      <alignment horizontal="left" vertical="center"/>
    </xf>
    <xf numFmtId="0" fontId="37" fillId="0" borderId="4" xfId="1" applyFont="1" applyBorder="1" applyAlignment="1">
      <alignment vertical="center"/>
    </xf>
    <xf numFmtId="0" fontId="37" fillId="0" borderId="5" xfId="1" applyFont="1" applyBorder="1" applyAlignment="1">
      <alignment vertical="center"/>
    </xf>
    <xf numFmtId="0" fontId="37" fillId="0" borderId="6" xfId="1" applyFont="1" applyBorder="1" applyAlignment="1">
      <alignment vertical="center"/>
    </xf>
    <xf numFmtId="0" fontId="1" fillId="0" borderId="0" xfId="1" applyAlignment="1">
      <alignment vertical="top"/>
    </xf>
    <xf numFmtId="0" fontId="44" fillId="0" borderId="23" xfId="1" applyFont="1" applyBorder="1" applyAlignment="1">
      <alignment vertical="top"/>
    </xf>
    <xf numFmtId="0" fontId="44" fillId="0" borderId="24" xfId="1" applyFont="1" applyBorder="1" applyAlignment="1">
      <alignment vertical="top"/>
    </xf>
    <xf numFmtId="0" fontId="44" fillId="0" borderId="25" xfId="1" applyFont="1" applyBorder="1" applyAlignment="1">
      <alignment vertical="top"/>
    </xf>
    <xf numFmtId="0" fontId="44" fillId="0" borderId="26" xfId="1" applyFont="1" applyBorder="1" applyAlignment="1">
      <alignment vertical="top"/>
    </xf>
    <xf numFmtId="0" fontId="45" fillId="0" borderId="0" xfId="1" applyFont="1" applyAlignment="1">
      <alignment horizontal="left" vertical="top"/>
    </xf>
    <xf numFmtId="0" fontId="45" fillId="0" borderId="0" xfId="1" applyFont="1" applyAlignment="1">
      <alignment vertical="top"/>
    </xf>
    <xf numFmtId="0" fontId="45" fillId="0" borderId="0" xfId="1" applyFont="1" applyAlignment="1">
      <alignment horizontal="center" vertical="center"/>
    </xf>
    <xf numFmtId="0" fontId="45" fillId="0" borderId="0" xfId="1" applyFont="1" applyAlignment="1">
      <alignment horizontal="left" vertical="center"/>
    </xf>
    <xf numFmtId="0" fontId="44" fillId="0" borderId="27" xfId="1" applyFont="1" applyBorder="1" applyAlignment="1">
      <alignment vertical="top"/>
    </xf>
    <xf numFmtId="0" fontId="45" fillId="0" borderId="0" xfId="1" applyFont="1" applyAlignment="1">
      <alignment horizontal="left" vertical="top"/>
    </xf>
    <xf numFmtId="0" fontId="46" fillId="0" borderId="26" xfId="1" applyFont="1" applyBorder="1" applyAlignment="1">
      <alignment horizontal="left" vertical="center"/>
    </xf>
    <xf numFmtId="0" fontId="45" fillId="0" borderId="0" xfId="1" applyFont="1" applyAlignment="1">
      <alignment horizontal="left" vertical="center"/>
    </xf>
    <xf numFmtId="0" fontId="46" fillId="0" borderId="27" xfId="1" applyFont="1" applyBorder="1" applyAlignment="1">
      <alignment horizontal="left" vertical="center"/>
    </xf>
    <xf numFmtId="0" fontId="47" fillId="0" borderId="0" xfId="1" applyFont="1" applyAlignment="1">
      <alignment horizontal="left" vertical="center"/>
    </xf>
    <xf numFmtId="0" fontId="46" fillId="0" borderId="0" xfId="1" applyFont="1" applyAlignment="1">
      <alignment horizontal="left" vertical="center"/>
    </xf>
    <xf numFmtId="0" fontId="44" fillId="0" borderId="26" xfId="1" applyFont="1" applyBorder="1" applyAlignment="1">
      <alignment horizontal="center" vertical="center" wrapText="1"/>
    </xf>
    <xf numFmtId="0" fontId="48" fillId="0" borderId="24" xfId="1" applyFont="1" applyBorder="1" applyAlignment="1">
      <alignment horizontal="left"/>
    </xf>
    <xf numFmtId="0" fontId="49" fillId="0" borderId="24" xfId="1" applyFont="1" applyBorder="1"/>
    <xf numFmtId="0" fontId="48" fillId="0" borderId="24" xfId="1" applyFont="1" applyBorder="1" applyAlignment="1">
      <alignment horizontal="left"/>
    </xf>
    <xf numFmtId="0" fontId="44" fillId="0" borderId="27" xfId="1" applyFont="1" applyBorder="1" applyAlignment="1">
      <alignment horizontal="center" vertical="center" wrapText="1"/>
    </xf>
    <xf numFmtId="0" fontId="50" fillId="0" borderId="0" xfId="1" applyFont="1" applyAlignment="1">
      <alignment horizontal="center" vertical="center" wrapText="1"/>
    </xf>
    <xf numFmtId="0" fontId="44" fillId="0" borderId="28" xfId="1" applyFont="1" applyBorder="1" applyAlignment="1">
      <alignment vertical="center" wrapText="1"/>
    </xf>
    <xf numFmtId="0" fontId="44" fillId="0" borderId="29" xfId="1" applyFont="1" applyBorder="1" applyAlignment="1">
      <alignment vertical="center" wrapText="1"/>
    </xf>
    <xf numFmtId="0" fontId="44" fillId="0" borderId="30" xfId="1" applyFont="1" applyBorder="1" applyAlignment="1">
      <alignment vertical="center" wrapText="1"/>
    </xf>
    <xf numFmtId="0" fontId="44" fillId="0" borderId="0" xfId="1" applyFont="1" applyAlignment="1">
      <alignment vertical="top"/>
    </xf>
    <xf numFmtId="0" fontId="46" fillId="0" borderId="0" xfId="1" applyFont="1" applyAlignment="1">
      <alignment horizontal="left" vertical="center" wrapText="1"/>
    </xf>
    <xf numFmtId="0" fontId="46" fillId="0" borderId="0" xfId="1" applyFont="1" applyAlignment="1">
      <alignment horizontal="center" vertical="center"/>
    </xf>
    <xf numFmtId="0" fontId="46" fillId="0" borderId="23" xfId="1" applyFont="1" applyBorder="1" applyAlignment="1">
      <alignment horizontal="left" vertical="center"/>
    </xf>
    <xf numFmtId="0" fontId="46" fillId="0" borderId="24" xfId="1" applyFont="1" applyBorder="1" applyAlignment="1">
      <alignment horizontal="left" vertical="center"/>
    </xf>
    <xf numFmtId="0" fontId="1" fillId="0" borderId="24" xfId="1" applyBorder="1" applyAlignment="1">
      <alignment vertical="top"/>
    </xf>
    <xf numFmtId="0" fontId="46" fillId="0" borderId="25" xfId="1" applyFont="1" applyBorder="1" applyAlignment="1">
      <alignment horizontal="left" vertical="center"/>
    </xf>
    <xf numFmtId="0" fontId="45" fillId="0" borderId="0" xfId="1" applyFont="1" applyAlignment="1">
      <alignment horizontal="left" vertical="center" wrapText="1"/>
    </xf>
    <xf numFmtId="49" fontId="45" fillId="0" borderId="0" xfId="1" applyNumberFormat="1" applyFont="1" applyAlignment="1">
      <alignment horizontal="left" vertical="center"/>
    </xf>
    <xf numFmtId="0" fontId="44" fillId="0" borderId="26" xfId="1" applyFont="1" applyBorder="1" applyAlignment="1">
      <alignment vertical="center" wrapText="1"/>
    </xf>
    <xf numFmtId="0" fontId="48" fillId="0" borderId="24" xfId="1" applyFont="1" applyBorder="1" applyAlignment="1">
      <alignment horizontal="left" vertical="center"/>
    </xf>
    <xf numFmtId="0" fontId="48" fillId="0" borderId="24" xfId="1" applyFont="1" applyBorder="1" applyAlignment="1">
      <alignment vertical="center"/>
    </xf>
    <xf numFmtId="0" fontId="49" fillId="0" borderId="24" xfId="1" applyFont="1" applyBorder="1" applyAlignment="1">
      <alignment vertical="center"/>
    </xf>
    <xf numFmtId="0" fontId="48" fillId="0" borderId="24" xfId="1" applyFont="1" applyBorder="1" applyAlignment="1">
      <alignment horizontal="center" vertical="center"/>
    </xf>
    <xf numFmtId="0" fontId="44" fillId="0" borderId="27" xfId="1" applyFont="1" applyBorder="1" applyAlignment="1">
      <alignment vertical="center" wrapText="1"/>
    </xf>
    <xf numFmtId="0" fontId="48" fillId="0" borderId="0" xfId="1" applyFont="1" applyAlignment="1">
      <alignment horizontal="left" vertical="center"/>
    </xf>
    <xf numFmtId="0" fontId="48" fillId="0" borderId="0" xfId="1" applyFont="1" applyAlignment="1">
      <alignment vertical="center"/>
    </xf>
    <xf numFmtId="0" fontId="49" fillId="0" borderId="0" xfId="1" applyFont="1" applyAlignment="1">
      <alignment vertical="center"/>
    </xf>
    <xf numFmtId="0" fontId="45" fillId="0" borderId="0" xfId="1" applyFont="1" applyAlignment="1">
      <alignment horizontal="center" vertical="top"/>
    </xf>
    <xf numFmtId="0" fontId="44" fillId="0" borderId="26" xfId="1" applyFont="1" applyBorder="1" applyAlignment="1">
      <alignment horizontal="left" vertical="center"/>
    </xf>
    <xf numFmtId="0" fontId="49" fillId="0" borderId="24" xfId="1" applyFont="1" applyBorder="1" applyAlignment="1">
      <alignment horizontal="left" vertical="center"/>
    </xf>
    <xf numFmtId="0" fontId="44" fillId="0" borderId="27" xfId="1" applyFont="1" applyBorder="1" applyAlignment="1">
      <alignment horizontal="left" vertical="center"/>
    </xf>
    <xf numFmtId="0" fontId="49" fillId="0" borderId="0" xfId="1" applyFont="1" applyAlignment="1">
      <alignment horizontal="left" vertical="center"/>
    </xf>
    <xf numFmtId="0" fontId="50" fillId="0" borderId="0" xfId="1" applyFont="1" applyAlignment="1">
      <alignment horizontal="center" vertical="center"/>
    </xf>
    <xf numFmtId="0" fontId="44" fillId="0" borderId="28" xfId="1" applyFont="1" applyBorder="1" applyAlignment="1">
      <alignment horizontal="left" vertical="center"/>
    </xf>
    <xf numFmtId="0" fontId="44" fillId="0" borderId="29" xfId="1" applyFont="1" applyBorder="1" applyAlignment="1">
      <alignment horizontal="left" vertical="center"/>
    </xf>
    <xf numFmtId="0" fontId="44" fillId="0" borderId="30" xfId="1" applyFont="1" applyBorder="1" applyAlignment="1">
      <alignment horizontal="left" vertical="center"/>
    </xf>
    <xf numFmtId="0" fontId="46" fillId="0" borderId="0" xfId="1" applyFont="1" applyAlignment="1">
      <alignment horizontal="center" vertical="center" wrapText="1"/>
    </xf>
    <xf numFmtId="0" fontId="46" fillId="0" borderId="23" xfId="1" applyFont="1" applyBorder="1" applyAlignment="1">
      <alignment horizontal="left" vertical="center" wrapText="1"/>
    </xf>
    <xf numFmtId="0" fontId="46" fillId="0" borderId="24" xfId="1" applyFont="1" applyBorder="1" applyAlignment="1">
      <alignment horizontal="left" vertical="center" wrapText="1"/>
    </xf>
    <xf numFmtId="0" fontId="46" fillId="0" borderId="25" xfId="1" applyFont="1" applyBorder="1" applyAlignment="1">
      <alignment horizontal="left" vertical="center" wrapText="1"/>
    </xf>
    <xf numFmtId="0" fontId="46" fillId="0" borderId="27" xfId="1" applyFont="1" applyBorder="1" applyAlignment="1">
      <alignment horizontal="left" vertical="center" wrapText="1"/>
    </xf>
    <xf numFmtId="0" fontId="51" fillId="0" borderId="0" xfId="1" applyFont="1" applyAlignment="1">
      <alignment horizontal="left" vertical="center"/>
    </xf>
    <xf numFmtId="0" fontId="46" fillId="0" borderId="26" xfId="1" applyFont="1" applyBorder="1" applyAlignment="1">
      <alignment horizontal="left" vertical="center" wrapText="1"/>
    </xf>
    <xf numFmtId="0" fontId="49" fillId="0" borderId="26" xfId="1" applyFont="1" applyBorder="1" applyAlignment="1">
      <alignment horizontal="left" vertical="center" wrapText="1"/>
    </xf>
    <xf numFmtId="0" fontId="49" fillId="0" borderId="27" xfId="1" applyFont="1" applyBorder="1" applyAlignment="1">
      <alignment horizontal="left" vertical="center" wrapText="1"/>
    </xf>
    <xf numFmtId="0" fontId="44" fillId="0" borderId="26" xfId="1" applyFont="1" applyBorder="1" applyAlignment="1">
      <alignment horizontal="left" vertical="center" wrapText="1"/>
    </xf>
    <xf numFmtId="0" fontId="44" fillId="0" borderId="27" xfId="1" applyFont="1" applyBorder="1" applyAlignment="1">
      <alignment horizontal="left" vertical="center" wrapText="1"/>
    </xf>
    <xf numFmtId="0" fontId="44" fillId="0" borderId="28" xfId="1" applyFont="1" applyBorder="1" applyAlignment="1">
      <alignment horizontal="left" vertical="center" wrapText="1"/>
    </xf>
    <xf numFmtId="0" fontId="44" fillId="0" borderId="29" xfId="1" applyFont="1" applyBorder="1" applyAlignment="1">
      <alignment horizontal="left" vertical="center" wrapText="1"/>
    </xf>
    <xf numFmtId="0" fontId="44" fillId="0" borderId="30" xfId="1" applyFont="1" applyBorder="1" applyAlignment="1">
      <alignment horizontal="left" vertical="center" wrapText="1"/>
    </xf>
    <xf numFmtId="0" fontId="44" fillId="0" borderId="0" xfId="1" applyFont="1" applyAlignment="1">
      <alignment horizontal="left" vertical="center" wrapText="1"/>
    </xf>
    <xf numFmtId="0" fontId="44" fillId="0" borderId="23" xfId="1" applyFont="1" applyBorder="1" applyAlignment="1">
      <alignment horizontal="left" vertical="center"/>
    </xf>
    <xf numFmtId="0" fontId="44" fillId="0" borderId="25" xfId="1" applyFont="1" applyBorder="1" applyAlignment="1">
      <alignment horizontal="left" vertical="center"/>
    </xf>
    <xf numFmtId="0" fontId="44" fillId="0" borderId="0" xfId="1" applyFont="1" applyAlignment="1">
      <alignment horizontal="left" vertical="center"/>
    </xf>
    <xf numFmtId="0" fontId="52" fillId="0" borderId="0" xfId="1" applyFont="1" applyAlignment="1">
      <alignment horizontal="left" vertical="center"/>
    </xf>
    <xf numFmtId="0" fontId="52" fillId="0" borderId="24" xfId="1" applyFont="1" applyBorder="1" applyAlignment="1">
      <alignment horizontal="left" vertical="center"/>
    </xf>
    <xf numFmtId="0" fontId="44" fillId="0" borderId="23" xfId="1" applyFont="1" applyBorder="1" applyAlignment="1">
      <alignment vertical="center" wrapText="1"/>
    </xf>
    <xf numFmtId="0" fontId="52" fillId="0" borderId="24" xfId="1" applyFont="1" applyBorder="1" applyAlignment="1">
      <alignment vertical="center" wrapText="1"/>
    </xf>
    <xf numFmtId="0" fontId="44" fillId="0" borderId="25" xfId="1" applyFont="1" applyBorder="1" applyAlignment="1">
      <alignment vertical="center" wrapText="1"/>
    </xf>
    <xf numFmtId="0" fontId="45" fillId="0" borderId="0" xfId="1" applyFont="1" applyAlignment="1">
      <alignment horizontal="left" vertical="center" wrapText="1"/>
    </xf>
    <xf numFmtId="0" fontId="45" fillId="0" borderId="0" xfId="1" applyFont="1" applyAlignment="1">
      <alignment vertical="center" wrapText="1"/>
    </xf>
    <xf numFmtId="49" fontId="45" fillId="0" borderId="0" xfId="1" applyNumberFormat="1" applyFont="1" applyAlignment="1">
      <alignment horizontal="left" vertical="center" wrapText="1"/>
    </xf>
    <xf numFmtId="49" fontId="45" fillId="0" borderId="0" xfId="1" applyNumberFormat="1" applyFont="1" applyAlignment="1">
      <alignment vertical="center" wrapText="1"/>
    </xf>
    <xf numFmtId="0" fontId="48" fillId="0" borderId="0" xfId="1" applyFont="1" applyAlignment="1">
      <alignment horizontal="left" vertical="center" wrapText="1"/>
    </xf>
    <xf numFmtId="0" fontId="48" fillId="0" borderId="24" xfId="1" applyFont="1" applyBorder="1" applyAlignment="1">
      <alignment horizontal="left" wrapText="1"/>
    </xf>
    <xf numFmtId="0" fontId="46" fillId="0" borderId="27" xfId="1" applyFont="1" applyBorder="1" applyAlignment="1">
      <alignment vertical="center" wrapText="1"/>
    </xf>
    <xf numFmtId="0" fontId="45" fillId="0" borderId="0" xfId="1" applyFont="1" applyAlignment="1">
      <alignment vertical="center"/>
    </xf>
    <xf numFmtId="0" fontId="1" fillId="0" borderId="0" xfId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BDC364C2-7E39-4678-9656-4040B2EEC5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53A3AD8-7C18-4EC8-8174-79AB3F12A5B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19D11141-404C-4A7C-8BC3-A6DC9F21345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BFE31AF-A6B3-4858-998B-64F695A29BC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292C1E5-9128-434C-8C49-A031DA3D467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B864400-31FD-4B30-A36D-83CE75223F1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EF7E5DD-EA6A-4425-9300-60B47F94CC7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3E4E03D3-C31C-420B-8363-F5196ADB3A7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B18F775E-EE9E-4933-A43B-A38D3C98700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386377D-2E76-4731-A9C6-FD68673112C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162751159" TargetMode="External"/><Relationship Id="rId21" Type="http://schemas.openxmlformats.org/officeDocument/2006/relationships/hyperlink" Target="https://podminky.urs.cz/item/CS_URS_2025_02/162751117" TargetMode="External"/><Relationship Id="rId42" Type="http://schemas.openxmlformats.org/officeDocument/2006/relationships/hyperlink" Target="https://podminky.urs.cz/item/CS_URS_2025_02/359901111" TargetMode="External"/><Relationship Id="rId47" Type="http://schemas.openxmlformats.org/officeDocument/2006/relationships/hyperlink" Target="https://podminky.urs.cz/item/CS_URS_2025_02/452311121" TargetMode="External"/><Relationship Id="rId63" Type="http://schemas.openxmlformats.org/officeDocument/2006/relationships/hyperlink" Target="https://podminky.urs.cz/item/CS_URS_2025_02/894414111" TargetMode="External"/><Relationship Id="rId68" Type="http://schemas.openxmlformats.org/officeDocument/2006/relationships/hyperlink" Target="https://podminky.urs.cz/item/CS_URS_2025_02/979092111" TargetMode="External"/><Relationship Id="rId2" Type="http://schemas.openxmlformats.org/officeDocument/2006/relationships/hyperlink" Target="https://podminky.urs.cz/item/CS_URS_2025_02/113107212" TargetMode="External"/><Relationship Id="rId16" Type="http://schemas.openxmlformats.org/officeDocument/2006/relationships/hyperlink" Target="https://podminky.urs.cz/item/CS_URS_2025_02/151201102" TargetMode="External"/><Relationship Id="rId29" Type="http://schemas.openxmlformats.org/officeDocument/2006/relationships/hyperlink" Target="https://podminky.urs.cz/item/CS_URS_2025_02/167151113" TargetMode="External"/><Relationship Id="rId11" Type="http://schemas.openxmlformats.org/officeDocument/2006/relationships/hyperlink" Target="https://podminky.urs.cz/item/CS_URS_2025_02/132354205" TargetMode="External"/><Relationship Id="rId24" Type="http://schemas.openxmlformats.org/officeDocument/2006/relationships/hyperlink" Target="https://podminky.urs.cz/item/CS_URS_2025_02/162751139" TargetMode="External"/><Relationship Id="rId32" Type="http://schemas.openxmlformats.org/officeDocument/2006/relationships/hyperlink" Target="https://podminky.urs.cz/item/CS_URS_2025_02/174111109" TargetMode="External"/><Relationship Id="rId37" Type="http://schemas.openxmlformats.org/officeDocument/2006/relationships/hyperlink" Target="https://podminky.urs.cz/item/CS_URS_2025_02/181411131" TargetMode="External"/><Relationship Id="rId40" Type="http://schemas.openxmlformats.org/officeDocument/2006/relationships/hyperlink" Target="https://podminky.urs.cz/item/CS_URS_2025_02/183403114" TargetMode="External"/><Relationship Id="rId45" Type="http://schemas.openxmlformats.org/officeDocument/2006/relationships/hyperlink" Target="https://podminky.urs.cz/item/CS_URS_2025_02/452112112" TargetMode="External"/><Relationship Id="rId53" Type="http://schemas.openxmlformats.org/officeDocument/2006/relationships/hyperlink" Target="https://podminky.urs.cz/item/CS_URS_2025_02/871360320" TargetMode="External"/><Relationship Id="rId58" Type="http://schemas.openxmlformats.org/officeDocument/2006/relationships/hyperlink" Target="https://podminky.urs.cz/item/CS_URS_2025_02/890431851" TargetMode="External"/><Relationship Id="rId66" Type="http://schemas.openxmlformats.org/officeDocument/2006/relationships/hyperlink" Target="https://podminky.urs.cz/item/CS_URS_2025_01/934578R" TargetMode="External"/><Relationship Id="rId74" Type="http://schemas.openxmlformats.org/officeDocument/2006/relationships/hyperlink" Target="https://podminky.urs.cz/item/CS_URS_2025_02/998276101" TargetMode="External"/><Relationship Id="rId5" Type="http://schemas.openxmlformats.org/officeDocument/2006/relationships/hyperlink" Target="https://podminky.urs.cz/item/CS_URS_2025_02/119001405" TargetMode="External"/><Relationship Id="rId61" Type="http://schemas.openxmlformats.org/officeDocument/2006/relationships/hyperlink" Target="https://podminky.urs.cz/item/CS_URS_2025_02/894410232" TargetMode="External"/><Relationship Id="rId19" Type="http://schemas.openxmlformats.org/officeDocument/2006/relationships/hyperlink" Target="https://podminky.urs.cz/item/CS_URS_2025_02/162451126" TargetMode="External"/><Relationship Id="rId14" Type="http://schemas.openxmlformats.org/officeDocument/2006/relationships/hyperlink" Target="https://podminky.urs.cz/item/CS_URS_2025_02/151101102" TargetMode="External"/><Relationship Id="rId22" Type="http://schemas.openxmlformats.org/officeDocument/2006/relationships/hyperlink" Target="https://podminky.urs.cz/item/CS_URS_2025_02/162751119" TargetMode="External"/><Relationship Id="rId27" Type="http://schemas.openxmlformats.org/officeDocument/2006/relationships/hyperlink" Target="https://podminky.urs.cz/item/CS_URS_2025_02/167151111" TargetMode="External"/><Relationship Id="rId30" Type="http://schemas.openxmlformats.org/officeDocument/2006/relationships/hyperlink" Target="https://podminky.urs.cz/item/CS_URS_2025_02/171201231" TargetMode="External"/><Relationship Id="rId35" Type="http://schemas.openxmlformats.org/officeDocument/2006/relationships/hyperlink" Target="https://podminky.urs.cz/item/CS_URS_2025_02/181111111" TargetMode="External"/><Relationship Id="rId43" Type="http://schemas.openxmlformats.org/officeDocument/2006/relationships/hyperlink" Target="https://podminky.urs.cz/item/CS_URS_2025_02/359901211" TargetMode="External"/><Relationship Id="rId48" Type="http://schemas.openxmlformats.org/officeDocument/2006/relationships/hyperlink" Target="https://podminky.urs.cz/item/CS_URS_2025_02/452353111" TargetMode="External"/><Relationship Id="rId56" Type="http://schemas.openxmlformats.org/officeDocument/2006/relationships/hyperlink" Target="https://podminky.urs.cz/item/CS_URS_2025_02/877360310" TargetMode="External"/><Relationship Id="rId64" Type="http://schemas.openxmlformats.org/officeDocument/2006/relationships/hyperlink" Target="https://podminky.urs.cz/item/CS_URS_2025_02/899911238" TargetMode="External"/><Relationship Id="rId69" Type="http://schemas.openxmlformats.org/officeDocument/2006/relationships/hyperlink" Target="https://podminky.urs.cz/item/CS_URS_2025_02/997221551" TargetMode="External"/><Relationship Id="rId8" Type="http://schemas.openxmlformats.org/officeDocument/2006/relationships/hyperlink" Target="https://podminky.urs.cz/item/CS_URS_2025_02/129001101" TargetMode="External"/><Relationship Id="rId51" Type="http://schemas.openxmlformats.org/officeDocument/2006/relationships/hyperlink" Target="https://podminky.urs.cz/item/CS_URS_2025_01/567124113" TargetMode="External"/><Relationship Id="rId72" Type="http://schemas.openxmlformats.org/officeDocument/2006/relationships/hyperlink" Target="https://podminky.urs.cz/item/CS_URS_2025_01/997221862" TargetMode="External"/><Relationship Id="rId3" Type="http://schemas.openxmlformats.org/officeDocument/2006/relationships/hyperlink" Target="https://podminky.urs.cz/item/CS_URS_2025_02/113107231" TargetMode="External"/><Relationship Id="rId12" Type="http://schemas.openxmlformats.org/officeDocument/2006/relationships/hyperlink" Target="https://podminky.urs.cz/item/CS_URS_2025_02/132454205" TargetMode="External"/><Relationship Id="rId17" Type="http://schemas.openxmlformats.org/officeDocument/2006/relationships/hyperlink" Target="https://podminky.urs.cz/item/CS_URS_2025_02/151201112" TargetMode="External"/><Relationship Id="rId25" Type="http://schemas.openxmlformats.org/officeDocument/2006/relationships/hyperlink" Target="https://podminky.urs.cz/item/CS_URS_2025_02/162751157" TargetMode="External"/><Relationship Id="rId33" Type="http://schemas.openxmlformats.org/officeDocument/2006/relationships/hyperlink" Target="https://podminky.urs.cz/item/CS_URS_2025_02/174151101" TargetMode="External"/><Relationship Id="rId38" Type="http://schemas.openxmlformats.org/officeDocument/2006/relationships/hyperlink" Target="https://podminky.urs.cz/item/CS_URS_2025_02/181951112" TargetMode="External"/><Relationship Id="rId46" Type="http://schemas.openxmlformats.org/officeDocument/2006/relationships/hyperlink" Target="https://podminky.urs.cz/item/CS_URS_2025_02/452112122" TargetMode="External"/><Relationship Id="rId59" Type="http://schemas.openxmlformats.org/officeDocument/2006/relationships/hyperlink" Target="https://podminky.urs.cz/item/CS_URS_2025_02/892372111" TargetMode="External"/><Relationship Id="rId67" Type="http://schemas.openxmlformats.org/officeDocument/2006/relationships/hyperlink" Target="https://podminky.urs.cz/item/CS_URS_2025_02/961055111" TargetMode="External"/><Relationship Id="rId20" Type="http://schemas.openxmlformats.org/officeDocument/2006/relationships/hyperlink" Target="https://podminky.urs.cz/item/CS_URS_2025_02/162451146" TargetMode="External"/><Relationship Id="rId41" Type="http://schemas.openxmlformats.org/officeDocument/2006/relationships/hyperlink" Target="https://podminky.urs.cz/item/CS_URS_2025_02/184813511" TargetMode="External"/><Relationship Id="rId54" Type="http://schemas.openxmlformats.org/officeDocument/2006/relationships/hyperlink" Target="https://podminky.urs.cz/item/CS_URS_2025_02/877310310" TargetMode="External"/><Relationship Id="rId62" Type="http://schemas.openxmlformats.org/officeDocument/2006/relationships/hyperlink" Target="https://podminky.urs.cz/item/CS_URS_2025_02/894411311" TargetMode="External"/><Relationship Id="rId70" Type="http://schemas.openxmlformats.org/officeDocument/2006/relationships/hyperlink" Target="https://podminky.urs.cz/item/CS_URS_2025_02/997221559" TargetMode="External"/><Relationship Id="rId75" Type="http://schemas.openxmlformats.org/officeDocument/2006/relationships/hyperlink" Target="https://podminky.urs.cz/item/CS_URS_2025_02/230202075" TargetMode="External"/><Relationship Id="rId1" Type="http://schemas.openxmlformats.org/officeDocument/2006/relationships/hyperlink" Target="https://podminky.urs.cz/item/CS_URS_2025_02/113106190" TargetMode="External"/><Relationship Id="rId6" Type="http://schemas.openxmlformats.org/officeDocument/2006/relationships/hyperlink" Target="https://podminky.urs.cz/item/CS_URS_2025_02/119001421" TargetMode="External"/><Relationship Id="rId15" Type="http://schemas.openxmlformats.org/officeDocument/2006/relationships/hyperlink" Target="https://podminky.urs.cz/item/CS_URS_2025_02/151101112" TargetMode="External"/><Relationship Id="rId23" Type="http://schemas.openxmlformats.org/officeDocument/2006/relationships/hyperlink" Target="https://podminky.urs.cz/item/CS_URS_2025_02/162751137" TargetMode="External"/><Relationship Id="rId28" Type="http://schemas.openxmlformats.org/officeDocument/2006/relationships/hyperlink" Target="https://podminky.urs.cz/item/CS_URS_2025_02/167151112" TargetMode="External"/><Relationship Id="rId36" Type="http://schemas.openxmlformats.org/officeDocument/2006/relationships/hyperlink" Target="https://podminky.urs.cz/item/CS_URS_2025_02/181351003" TargetMode="External"/><Relationship Id="rId49" Type="http://schemas.openxmlformats.org/officeDocument/2006/relationships/hyperlink" Target="https://podminky.urs.cz/item/CS_URS_2025_02/452353112" TargetMode="External"/><Relationship Id="rId57" Type="http://schemas.openxmlformats.org/officeDocument/2006/relationships/hyperlink" Target="https://podminky.urs.cz/item/CS_URS_2025_02/877360320" TargetMode="External"/><Relationship Id="rId10" Type="http://schemas.openxmlformats.org/officeDocument/2006/relationships/hyperlink" Target="https://podminky.urs.cz/item/CS_URS_2025_02/132254205" TargetMode="External"/><Relationship Id="rId31" Type="http://schemas.openxmlformats.org/officeDocument/2006/relationships/hyperlink" Target="https://podminky.urs.cz/item/CS_URS_2025_02/171251201" TargetMode="External"/><Relationship Id="rId44" Type="http://schemas.openxmlformats.org/officeDocument/2006/relationships/hyperlink" Target="https://podminky.urs.cz/item/CS_URS_2025_02/451573111" TargetMode="External"/><Relationship Id="rId52" Type="http://schemas.openxmlformats.org/officeDocument/2006/relationships/hyperlink" Target="https://podminky.urs.cz/item/CS_URS_2025_02/584921108" TargetMode="External"/><Relationship Id="rId60" Type="http://schemas.openxmlformats.org/officeDocument/2006/relationships/hyperlink" Target="https://podminky.urs.cz/item/CS_URS_2025_02/892381111" TargetMode="External"/><Relationship Id="rId65" Type="http://schemas.openxmlformats.org/officeDocument/2006/relationships/hyperlink" Target="https://podminky.urs.cz/item/CS_URS_2025_02/899913163" TargetMode="External"/><Relationship Id="rId73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2/115001104" TargetMode="External"/><Relationship Id="rId9" Type="http://schemas.openxmlformats.org/officeDocument/2006/relationships/hyperlink" Target="https://podminky.urs.cz/item/CS_URS_2025_02/132154205" TargetMode="External"/><Relationship Id="rId13" Type="http://schemas.openxmlformats.org/officeDocument/2006/relationships/hyperlink" Target="https://podminky.urs.cz/item/CS_URS_2025_02/132554205" TargetMode="External"/><Relationship Id="rId18" Type="http://schemas.openxmlformats.org/officeDocument/2006/relationships/hyperlink" Target="https://podminky.urs.cz/item/CS_URS_2025_02/162451106" TargetMode="External"/><Relationship Id="rId39" Type="http://schemas.openxmlformats.org/officeDocument/2006/relationships/hyperlink" Target="https://podminky.urs.cz/item/CS_URS_2025_02/183403111" TargetMode="External"/><Relationship Id="rId34" Type="http://schemas.openxmlformats.org/officeDocument/2006/relationships/hyperlink" Target="https://podminky.urs.cz/item/CS_URS_2025_02/175151101" TargetMode="External"/><Relationship Id="rId50" Type="http://schemas.openxmlformats.org/officeDocument/2006/relationships/hyperlink" Target="https://podminky.urs.cz/item/CS_URS_2025_02/564851011" TargetMode="External"/><Relationship Id="rId55" Type="http://schemas.openxmlformats.org/officeDocument/2006/relationships/hyperlink" Target="https://podminky.urs.cz/item/CS_URS_2025_02/877350310" TargetMode="External"/><Relationship Id="rId76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121151113" TargetMode="External"/><Relationship Id="rId71" Type="http://schemas.openxmlformats.org/officeDocument/2006/relationships/hyperlink" Target="https://podminky.urs.cz/item/CS_URS_2025_02/9972216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61151123" TargetMode="External"/><Relationship Id="rId18" Type="http://schemas.openxmlformats.org/officeDocument/2006/relationships/hyperlink" Target="https://podminky.urs.cz/item/CS_URS_2025_02/162751119" TargetMode="External"/><Relationship Id="rId26" Type="http://schemas.openxmlformats.org/officeDocument/2006/relationships/hyperlink" Target="https://podminky.urs.cz/item/CS_URS_2025_02/171201231" TargetMode="External"/><Relationship Id="rId39" Type="http://schemas.openxmlformats.org/officeDocument/2006/relationships/hyperlink" Target="https://podminky.urs.cz/item/CS_URS_2025_02/916231113" TargetMode="External"/><Relationship Id="rId21" Type="http://schemas.openxmlformats.org/officeDocument/2006/relationships/hyperlink" Target="https://podminky.urs.cz/item/CS_URS_2025_02/162751157" TargetMode="External"/><Relationship Id="rId34" Type="http://schemas.openxmlformats.org/officeDocument/2006/relationships/hyperlink" Target="https://podminky.urs.cz/item/CS_URS_2025_02/452351112" TargetMode="External"/><Relationship Id="rId7" Type="http://schemas.openxmlformats.org/officeDocument/2006/relationships/hyperlink" Target="https://podminky.urs.cz/item/CS_URS_2025_02/131551204" TargetMode="External"/><Relationship Id="rId2" Type="http://schemas.openxmlformats.org/officeDocument/2006/relationships/hyperlink" Target="https://podminky.urs.cz/item/CS_URS_2025_02/129001101" TargetMode="External"/><Relationship Id="rId16" Type="http://schemas.openxmlformats.org/officeDocument/2006/relationships/hyperlink" Target="https://podminky.urs.cz/item/CS_URS_2025_02/162451146" TargetMode="External"/><Relationship Id="rId20" Type="http://schemas.openxmlformats.org/officeDocument/2006/relationships/hyperlink" Target="https://podminky.urs.cz/item/CS_URS_2025_02/162751139" TargetMode="External"/><Relationship Id="rId29" Type="http://schemas.openxmlformats.org/officeDocument/2006/relationships/hyperlink" Target="https://podminky.urs.cz/item/CS_URS_2025_02/181951112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5_02/121151103" TargetMode="External"/><Relationship Id="rId6" Type="http://schemas.openxmlformats.org/officeDocument/2006/relationships/hyperlink" Target="https://podminky.urs.cz/item/CS_URS_2025_02/131451203" TargetMode="External"/><Relationship Id="rId11" Type="http://schemas.openxmlformats.org/officeDocument/2006/relationships/hyperlink" Target="https://podminky.urs.cz/item/CS_URS_2025_02/161151103" TargetMode="External"/><Relationship Id="rId24" Type="http://schemas.openxmlformats.org/officeDocument/2006/relationships/hyperlink" Target="https://podminky.urs.cz/item/CS_URS_2025_02/167151102" TargetMode="External"/><Relationship Id="rId32" Type="http://schemas.openxmlformats.org/officeDocument/2006/relationships/hyperlink" Target="https://podminky.urs.cz/item/CS_URS_2025_02/452321131" TargetMode="External"/><Relationship Id="rId37" Type="http://schemas.openxmlformats.org/officeDocument/2006/relationships/hyperlink" Target="https://podminky.urs.cz/item/CS_URS_2025_02/567120112" TargetMode="External"/><Relationship Id="rId40" Type="http://schemas.openxmlformats.org/officeDocument/2006/relationships/hyperlink" Target="https://podminky.urs.cz/item/CS_URS_2025_02/998276101" TargetMode="External"/><Relationship Id="rId5" Type="http://schemas.openxmlformats.org/officeDocument/2006/relationships/hyperlink" Target="https://podminky.urs.cz/item/CS_URS_2025_02/131351203" TargetMode="External"/><Relationship Id="rId15" Type="http://schemas.openxmlformats.org/officeDocument/2006/relationships/hyperlink" Target="https://podminky.urs.cz/item/CS_URS_2025_02/162451126" TargetMode="External"/><Relationship Id="rId23" Type="http://schemas.openxmlformats.org/officeDocument/2006/relationships/hyperlink" Target="https://podminky.urs.cz/item/CS_URS_2025_02/167151101" TargetMode="External"/><Relationship Id="rId28" Type="http://schemas.openxmlformats.org/officeDocument/2006/relationships/hyperlink" Target="https://podminky.urs.cz/item/CS_URS_2025_02/175151201" TargetMode="External"/><Relationship Id="rId36" Type="http://schemas.openxmlformats.org/officeDocument/2006/relationships/hyperlink" Target="https://podminky.urs.cz/item/CS_URS_2025_02/564851011" TargetMode="External"/><Relationship Id="rId10" Type="http://schemas.openxmlformats.org/officeDocument/2006/relationships/hyperlink" Target="https://podminky.urs.cz/item/CS_URS_2022_01/153116112" TargetMode="External"/><Relationship Id="rId19" Type="http://schemas.openxmlformats.org/officeDocument/2006/relationships/hyperlink" Target="https://podminky.urs.cz/item/CS_URS_2025_02/162751137" TargetMode="External"/><Relationship Id="rId31" Type="http://schemas.openxmlformats.org/officeDocument/2006/relationships/hyperlink" Target="https://podminky.urs.cz/item/CS_URS_2025_02/213311113" TargetMode="External"/><Relationship Id="rId4" Type="http://schemas.openxmlformats.org/officeDocument/2006/relationships/hyperlink" Target="https://podminky.urs.cz/item/CS_URS_2025_02/131251203" TargetMode="External"/><Relationship Id="rId9" Type="http://schemas.openxmlformats.org/officeDocument/2006/relationships/hyperlink" Target="https://podminky.urs.cz/item/CS_URS_2025_02/151201113" TargetMode="External"/><Relationship Id="rId14" Type="http://schemas.openxmlformats.org/officeDocument/2006/relationships/hyperlink" Target="https://podminky.urs.cz/item/CS_URS_2025_02/162451106" TargetMode="External"/><Relationship Id="rId22" Type="http://schemas.openxmlformats.org/officeDocument/2006/relationships/hyperlink" Target="https://podminky.urs.cz/item/CS_URS_2025_02/162751159" TargetMode="External"/><Relationship Id="rId27" Type="http://schemas.openxmlformats.org/officeDocument/2006/relationships/hyperlink" Target="https://podminky.urs.cz/item/CS_URS_2025_02/171251201" TargetMode="External"/><Relationship Id="rId30" Type="http://schemas.openxmlformats.org/officeDocument/2006/relationships/hyperlink" Target="https://podminky.urs.cz/item/CS_URS_2025_02/212751104" TargetMode="External"/><Relationship Id="rId35" Type="http://schemas.openxmlformats.org/officeDocument/2006/relationships/hyperlink" Target="https://podminky.urs.cz/item/CS_URS_2025_02/452368211" TargetMode="External"/><Relationship Id="rId8" Type="http://schemas.openxmlformats.org/officeDocument/2006/relationships/hyperlink" Target="https://podminky.urs.cz/item/CS_URS_2025_02/151201103" TargetMode="External"/><Relationship Id="rId3" Type="http://schemas.openxmlformats.org/officeDocument/2006/relationships/hyperlink" Target="https://podminky.urs.cz/item/CS_URS_2025_02/131151203" TargetMode="External"/><Relationship Id="rId12" Type="http://schemas.openxmlformats.org/officeDocument/2006/relationships/hyperlink" Target="https://podminky.urs.cz/item/CS_URS_2025_02/161151113" TargetMode="External"/><Relationship Id="rId17" Type="http://schemas.openxmlformats.org/officeDocument/2006/relationships/hyperlink" Target="https://podminky.urs.cz/item/CS_URS_2025_02/162751117" TargetMode="External"/><Relationship Id="rId25" Type="http://schemas.openxmlformats.org/officeDocument/2006/relationships/hyperlink" Target="https://podminky.urs.cz/item/CS_URS_2025_02/167151103" TargetMode="External"/><Relationship Id="rId33" Type="http://schemas.openxmlformats.org/officeDocument/2006/relationships/hyperlink" Target="https://podminky.urs.cz/item/CS_URS_2025_02/452351111" TargetMode="External"/><Relationship Id="rId38" Type="http://schemas.openxmlformats.org/officeDocument/2006/relationships/hyperlink" Target="https://podminky.urs.cz/item/CS_URS_2025_02/596211210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51201111" TargetMode="External"/><Relationship Id="rId18" Type="http://schemas.openxmlformats.org/officeDocument/2006/relationships/hyperlink" Target="https://podminky.urs.cz/item/CS_URS_2025_02/162751137" TargetMode="External"/><Relationship Id="rId26" Type="http://schemas.openxmlformats.org/officeDocument/2006/relationships/hyperlink" Target="https://podminky.urs.cz/item/CS_URS_2025_02/181151311" TargetMode="External"/><Relationship Id="rId39" Type="http://schemas.openxmlformats.org/officeDocument/2006/relationships/hyperlink" Target="https://podminky.urs.cz/item/CS_URS_2025_02/857244122" TargetMode="External"/><Relationship Id="rId21" Type="http://schemas.openxmlformats.org/officeDocument/2006/relationships/hyperlink" Target="https://podminky.urs.cz/item/CS_URS_2025_02/167151112" TargetMode="External"/><Relationship Id="rId34" Type="http://schemas.openxmlformats.org/officeDocument/2006/relationships/hyperlink" Target="https://podminky.urs.cz/item/CS_URS_2025_02/338171111" TargetMode="External"/><Relationship Id="rId42" Type="http://schemas.openxmlformats.org/officeDocument/2006/relationships/hyperlink" Target="https://podminky.urs.cz/item/CS_URS_2025_02/877245201" TargetMode="External"/><Relationship Id="rId47" Type="http://schemas.openxmlformats.org/officeDocument/2006/relationships/hyperlink" Target="https://podminky.urs.cz/item/CS_URS_2025_02/891249961" TargetMode="External"/><Relationship Id="rId50" Type="http://schemas.openxmlformats.org/officeDocument/2006/relationships/hyperlink" Target="https://podminky.urs.cz/item/CS_URS_2025_02/899713111" TargetMode="External"/><Relationship Id="rId55" Type="http://schemas.openxmlformats.org/officeDocument/2006/relationships/hyperlink" Target="https://podminky.urs.cz/item/CS_URS_2025_02/961055111" TargetMode="External"/><Relationship Id="rId63" Type="http://schemas.openxmlformats.org/officeDocument/2006/relationships/hyperlink" Target="https://podminky.urs.cz/item/CS_URS_2025_02/230202074" TargetMode="External"/><Relationship Id="rId7" Type="http://schemas.openxmlformats.org/officeDocument/2006/relationships/hyperlink" Target="https://podminky.urs.cz/item/CS_URS_2025_02/129001101" TargetMode="External"/><Relationship Id="rId2" Type="http://schemas.openxmlformats.org/officeDocument/2006/relationships/hyperlink" Target="https://podminky.urs.cz/item/CS_URS_2025_02/113107152" TargetMode="External"/><Relationship Id="rId16" Type="http://schemas.openxmlformats.org/officeDocument/2006/relationships/hyperlink" Target="https://podminky.urs.cz/item/CS_URS_2025_02/162751117" TargetMode="External"/><Relationship Id="rId29" Type="http://schemas.openxmlformats.org/officeDocument/2006/relationships/hyperlink" Target="https://podminky.urs.cz/item/CS_URS_2025_02/181951112" TargetMode="External"/><Relationship Id="rId11" Type="http://schemas.openxmlformats.org/officeDocument/2006/relationships/hyperlink" Target="https://podminky.urs.cz/item/CS_URS_2025_02/132454204" TargetMode="External"/><Relationship Id="rId24" Type="http://schemas.openxmlformats.org/officeDocument/2006/relationships/hyperlink" Target="https://podminky.urs.cz/item/CS_URS_2025_02/174151101" TargetMode="External"/><Relationship Id="rId32" Type="http://schemas.openxmlformats.org/officeDocument/2006/relationships/hyperlink" Target="https://podminky.urs.cz/item/CS_URS_2025_02/184813511" TargetMode="External"/><Relationship Id="rId37" Type="http://schemas.openxmlformats.org/officeDocument/2006/relationships/hyperlink" Target="https://podminky.urs.cz/item/CS_URS_2025_01/567124113" TargetMode="External"/><Relationship Id="rId40" Type="http://schemas.openxmlformats.org/officeDocument/2006/relationships/hyperlink" Target="https://podminky.urs.cz/item/CS_URS_2025_02/871255202" TargetMode="External"/><Relationship Id="rId45" Type="http://schemas.openxmlformats.org/officeDocument/2006/relationships/hyperlink" Target="https://podminky.urs.cz/item/CS_URS_2025_02/891242122" TargetMode="External"/><Relationship Id="rId53" Type="http://schemas.openxmlformats.org/officeDocument/2006/relationships/hyperlink" Target="https://podminky.urs.cz/item/CS_URS_2025_02/899911232" TargetMode="External"/><Relationship Id="rId58" Type="http://schemas.openxmlformats.org/officeDocument/2006/relationships/hyperlink" Target="https://podminky.urs.cz/item/CS_URS_2025_02/997221559" TargetMode="External"/><Relationship Id="rId5" Type="http://schemas.openxmlformats.org/officeDocument/2006/relationships/hyperlink" Target="https://podminky.urs.cz/item/CS_URS_2025_02/119001421" TargetMode="External"/><Relationship Id="rId61" Type="http://schemas.openxmlformats.org/officeDocument/2006/relationships/hyperlink" Target="https://podminky.urs.cz/item/CS_URS_2025_01/997221873" TargetMode="External"/><Relationship Id="rId19" Type="http://schemas.openxmlformats.org/officeDocument/2006/relationships/hyperlink" Target="https://podminky.urs.cz/item/CS_URS_2025_02/162751139" TargetMode="External"/><Relationship Id="rId14" Type="http://schemas.openxmlformats.org/officeDocument/2006/relationships/hyperlink" Target="https://podminky.urs.cz/item/CS_URS_2025_02/162451106" TargetMode="External"/><Relationship Id="rId22" Type="http://schemas.openxmlformats.org/officeDocument/2006/relationships/hyperlink" Target="https://podminky.urs.cz/item/CS_URS_2025_02/171201231" TargetMode="External"/><Relationship Id="rId27" Type="http://schemas.openxmlformats.org/officeDocument/2006/relationships/hyperlink" Target="https://podminky.urs.cz/item/CS_URS_2025_02/181351113" TargetMode="External"/><Relationship Id="rId30" Type="http://schemas.openxmlformats.org/officeDocument/2006/relationships/hyperlink" Target="https://podminky.urs.cz/item/CS_URS_2025_02/183403111" TargetMode="External"/><Relationship Id="rId35" Type="http://schemas.openxmlformats.org/officeDocument/2006/relationships/hyperlink" Target="https://podminky.urs.cz/item/CS_URS_2025_02/451573111" TargetMode="External"/><Relationship Id="rId43" Type="http://schemas.openxmlformats.org/officeDocument/2006/relationships/hyperlink" Target="https://podminky.urs.cz/item/CS_URS_2025_02/877245210" TargetMode="External"/><Relationship Id="rId48" Type="http://schemas.openxmlformats.org/officeDocument/2006/relationships/hyperlink" Target="https://podminky.urs.cz/item/CS_URS_2025_02/899401112" TargetMode="External"/><Relationship Id="rId56" Type="http://schemas.openxmlformats.org/officeDocument/2006/relationships/hyperlink" Target="https://podminky.urs.cz/item/CS_URS_2025_02/979092111" TargetMode="External"/><Relationship Id="rId64" Type="http://schemas.openxmlformats.org/officeDocument/2006/relationships/drawing" Target="../drawings/drawing4.xml"/><Relationship Id="rId8" Type="http://schemas.openxmlformats.org/officeDocument/2006/relationships/hyperlink" Target="https://podminky.urs.cz/item/CS_URS_2025_02/132154204" TargetMode="External"/><Relationship Id="rId51" Type="http://schemas.openxmlformats.org/officeDocument/2006/relationships/hyperlink" Target="https://podminky.urs.cz/item/CS_URS_2025_02/899721111" TargetMode="External"/><Relationship Id="rId3" Type="http://schemas.openxmlformats.org/officeDocument/2006/relationships/hyperlink" Target="https://podminky.urs.cz/item/CS_URS_2025_02/113107171" TargetMode="External"/><Relationship Id="rId12" Type="http://schemas.openxmlformats.org/officeDocument/2006/relationships/hyperlink" Target="https://podminky.urs.cz/item/CS_URS_2025_02/151201101" TargetMode="External"/><Relationship Id="rId17" Type="http://schemas.openxmlformats.org/officeDocument/2006/relationships/hyperlink" Target="https://podminky.urs.cz/item/CS_URS_2025_02/162751119" TargetMode="External"/><Relationship Id="rId25" Type="http://schemas.openxmlformats.org/officeDocument/2006/relationships/hyperlink" Target="https://podminky.urs.cz/item/CS_URS_2025_02/175151101" TargetMode="External"/><Relationship Id="rId33" Type="http://schemas.openxmlformats.org/officeDocument/2006/relationships/hyperlink" Target="https://podminky.urs.cz/item/CS_URS_2025_02/212751104" TargetMode="External"/><Relationship Id="rId38" Type="http://schemas.openxmlformats.org/officeDocument/2006/relationships/hyperlink" Target="https://podminky.urs.cz/item/CS_URS_2025_02/584921108" TargetMode="External"/><Relationship Id="rId46" Type="http://schemas.openxmlformats.org/officeDocument/2006/relationships/hyperlink" Target="https://podminky.urs.cz/item/CS_URS_2025_02/891247112" TargetMode="External"/><Relationship Id="rId59" Type="http://schemas.openxmlformats.org/officeDocument/2006/relationships/hyperlink" Target="https://podminky.urs.cz/item/CS_URS_2025_02/997221611" TargetMode="External"/><Relationship Id="rId20" Type="http://schemas.openxmlformats.org/officeDocument/2006/relationships/hyperlink" Target="https://podminky.urs.cz/item/CS_URS_2025_02/167151111" TargetMode="External"/><Relationship Id="rId41" Type="http://schemas.openxmlformats.org/officeDocument/2006/relationships/hyperlink" Target="https://podminky.urs.cz/item/CS_URS_2025_02/871355201" TargetMode="External"/><Relationship Id="rId54" Type="http://schemas.openxmlformats.org/officeDocument/2006/relationships/hyperlink" Target="https://podminky.urs.cz/item/CS_URS_2025_02/899913134" TargetMode="External"/><Relationship Id="rId62" Type="http://schemas.openxmlformats.org/officeDocument/2006/relationships/hyperlink" Target="https://podminky.urs.cz/item/CS_URS_2025_02/998276101" TargetMode="External"/><Relationship Id="rId1" Type="http://schemas.openxmlformats.org/officeDocument/2006/relationships/hyperlink" Target="https://podminky.urs.cz/item/CS_URS_2025_02/113106190" TargetMode="External"/><Relationship Id="rId6" Type="http://schemas.openxmlformats.org/officeDocument/2006/relationships/hyperlink" Target="https://podminky.urs.cz/item/CS_URS_2025_02/121151103" TargetMode="External"/><Relationship Id="rId15" Type="http://schemas.openxmlformats.org/officeDocument/2006/relationships/hyperlink" Target="https://podminky.urs.cz/item/CS_URS_2025_02/162451126" TargetMode="External"/><Relationship Id="rId23" Type="http://schemas.openxmlformats.org/officeDocument/2006/relationships/hyperlink" Target="https://podminky.urs.cz/item/CS_URS_2025_02/171251201" TargetMode="External"/><Relationship Id="rId28" Type="http://schemas.openxmlformats.org/officeDocument/2006/relationships/hyperlink" Target="https://podminky.urs.cz/item/CS_URS_2025_02/181411131" TargetMode="External"/><Relationship Id="rId36" Type="http://schemas.openxmlformats.org/officeDocument/2006/relationships/hyperlink" Target="https://podminky.urs.cz/item/CS_URS_2025_02/564851011" TargetMode="External"/><Relationship Id="rId49" Type="http://schemas.openxmlformats.org/officeDocument/2006/relationships/hyperlink" Target="https://podminky.urs.cz/item/CS_URS_2025_02/899401113" TargetMode="External"/><Relationship Id="rId57" Type="http://schemas.openxmlformats.org/officeDocument/2006/relationships/hyperlink" Target="https://podminky.urs.cz/item/CS_URS_2025_02/997221551" TargetMode="External"/><Relationship Id="rId10" Type="http://schemas.openxmlformats.org/officeDocument/2006/relationships/hyperlink" Target="https://podminky.urs.cz/item/CS_URS_2025_02/132354204" TargetMode="External"/><Relationship Id="rId31" Type="http://schemas.openxmlformats.org/officeDocument/2006/relationships/hyperlink" Target="https://podminky.urs.cz/item/CS_URS_2025_02/183403114" TargetMode="External"/><Relationship Id="rId44" Type="http://schemas.openxmlformats.org/officeDocument/2006/relationships/hyperlink" Target="https://podminky.urs.cz/item/CS_URS_2025_02/877245310" TargetMode="External"/><Relationship Id="rId52" Type="http://schemas.openxmlformats.org/officeDocument/2006/relationships/hyperlink" Target="https://podminky.urs.cz/item/CS_URS_2025_02/899722113" TargetMode="External"/><Relationship Id="rId60" Type="http://schemas.openxmlformats.org/officeDocument/2006/relationships/hyperlink" Target="https://podminky.urs.cz/item/CS_URS_2025_01/997221862" TargetMode="External"/><Relationship Id="rId4" Type="http://schemas.openxmlformats.org/officeDocument/2006/relationships/hyperlink" Target="https://podminky.urs.cz/item/CS_URS_2025_02/119001405" TargetMode="External"/><Relationship Id="rId9" Type="http://schemas.openxmlformats.org/officeDocument/2006/relationships/hyperlink" Target="https://podminky.urs.cz/item/CS_URS_2025_02/132254204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919731112" TargetMode="External"/><Relationship Id="rId2" Type="http://schemas.openxmlformats.org/officeDocument/2006/relationships/hyperlink" Target="https://podminky.urs.cz/item/CS_URS_2025_02/581111311" TargetMode="External"/><Relationship Id="rId1" Type="http://schemas.openxmlformats.org/officeDocument/2006/relationships/hyperlink" Target="https://podminky.urs.cz/item/CS_URS_2025_02/564871116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62751119" TargetMode="External"/><Relationship Id="rId18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564861011" TargetMode="External"/><Relationship Id="rId21" Type="http://schemas.openxmlformats.org/officeDocument/2006/relationships/hyperlink" Target="https://podminky.urs.cz/item/CS_URS_2025_02/175151101" TargetMode="External"/><Relationship Id="rId34" Type="http://schemas.openxmlformats.org/officeDocument/2006/relationships/hyperlink" Target="https://podminky.urs.cz/item/CS_URS_2025_02/894811135" TargetMode="External"/><Relationship Id="rId7" Type="http://schemas.openxmlformats.org/officeDocument/2006/relationships/hyperlink" Target="https://podminky.urs.cz/item/CS_URS_2025_02/132454204" TargetMode="External"/><Relationship Id="rId12" Type="http://schemas.openxmlformats.org/officeDocument/2006/relationships/hyperlink" Target="https://podminky.urs.cz/item/CS_URS_2025_02/162751117" TargetMode="External"/><Relationship Id="rId17" Type="http://schemas.openxmlformats.org/officeDocument/2006/relationships/hyperlink" Target="https://podminky.urs.cz/item/CS_URS_2025_02/167151112" TargetMode="External"/><Relationship Id="rId25" Type="http://schemas.openxmlformats.org/officeDocument/2006/relationships/hyperlink" Target="https://podminky.urs.cz/item/CS_URS_2025_02/451573111" TargetMode="External"/><Relationship Id="rId33" Type="http://schemas.openxmlformats.org/officeDocument/2006/relationships/hyperlink" Target="https://podminky.urs.cz/item/CS_URS_2025_02/892372111" TargetMode="External"/><Relationship Id="rId38" Type="http://schemas.openxmlformats.org/officeDocument/2006/relationships/drawing" Target="../drawings/drawing8.xml"/><Relationship Id="rId2" Type="http://schemas.openxmlformats.org/officeDocument/2006/relationships/hyperlink" Target="https://podminky.urs.cz/item/CS_URS_2025_02/119001421" TargetMode="External"/><Relationship Id="rId16" Type="http://schemas.openxmlformats.org/officeDocument/2006/relationships/hyperlink" Target="https://podminky.urs.cz/item/CS_URS_2025_02/167151111" TargetMode="External"/><Relationship Id="rId20" Type="http://schemas.openxmlformats.org/officeDocument/2006/relationships/hyperlink" Target="https://podminky.urs.cz/item/CS_URS_2025_02/174151101" TargetMode="External"/><Relationship Id="rId29" Type="http://schemas.openxmlformats.org/officeDocument/2006/relationships/hyperlink" Target="https://podminky.urs.cz/item/CS_URS_2025_02/871353121" TargetMode="External"/><Relationship Id="rId1" Type="http://schemas.openxmlformats.org/officeDocument/2006/relationships/hyperlink" Target="https://podminky.urs.cz/item/CS_URS_2025_02/119001405" TargetMode="External"/><Relationship Id="rId6" Type="http://schemas.openxmlformats.org/officeDocument/2006/relationships/hyperlink" Target="https://podminky.urs.cz/item/CS_URS_2025_02/132354204" TargetMode="External"/><Relationship Id="rId11" Type="http://schemas.openxmlformats.org/officeDocument/2006/relationships/hyperlink" Target="https://podminky.urs.cz/item/CS_URS_2025_02/162451126" TargetMode="External"/><Relationship Id="rId24" Type="http://schemas.openxmlformats.org/officeDocument/2006/relationships/hyperlink" Target="https://podminky.urs.cz/item/CS_URS_2025_02/359901211" TargetMode="External"/><Relationship Id="rId32" Type="http://schemas.openxmlformats.org/officeDocument/2006/relationships/hyperlink" Target="https://podminky.urs.cz/item/CS_URS_2025_02/892351111" TargetMode="External"/><Relationship Id="rId37" Type="http://schemas.openxmlformats.org/officeDocument/2006/relationships/hyperlink" Target="https://podminky.urs.cz/item/CS_URS_2025_02/998276101" TargetMode="External"/><Relationship Id="rId5" Type="http://schemas.openxmlformats.org/officeDocument/2006/relationships/hyperlink" Target="https://podminky.urs.cz/item/CS_URS_2025_02/132254204" TargetMode="External"/><Relationship Id="rId15" Type="http://schemas.openxmlformats.org/officeDocument/2006/relationships/hyperlink" Target="https://podminky.urs.cz/item/CS_URS_2025_02/162751139" TargetMode="External"/><Relationship Id="rId23" Type="http://schemas.openxmlformats.org/officeDocument/2006/relationships/hyperlink" Target="https://podminky.urs.cz/item/CS_URS_2025_02/359901111" TargetMode="External"/><Relationship Id="rId28" Type="http://schemas.openxmlformats.org/officeDocument/2006/relationships/hyperlink" Target="https://podminky.urs.cz/item/CS_URS_2025_02/871313121" TargetMode="External"/><Relationship Id="rId36" Type="http://schemas.openxmlformats.org/officeDocument/2006/relationships/hyperlink" Target="https://podminky.urs.cz/item/CS_URS_2025_02/894811165" TargetMode="External"/><Relationship Id="rId10" Type="http://schemas.openxmlformats.org/officeDocument/2006/relationships/hyperlink" Target="https://podminky.urs.cz/item/CS_URS_2025_02/162451106" TargetMode="External"/><Relationship Id="rId19" Type="http://schemas.openxmlformats.org/officeDocument/2006/relationships/hyperlink" Target="https://podminky.urs.cz/item/CS_URS_2025_02/171251201" TargetMode="External"/><Relationship Id="rId31" Type="http://schemas.openxmlformats.org/officeDocument/2006/relationships/hyperlink" Target="https://podminky.urs.cz/item/CS_URS_2025_02/877350310" TargetMode="External"/><Relationship Id="rId4" Type="http://schemas.openxmlformats.org/officeDocument/2006/relationships/hyperlink" Target="https://podminky.urs.cz/item/CS_URS_2025_02/132154204" TargetMode="External"/><Relationship Id="rId9" Type="http://schemas.openxmlformats.org/officeDocument/2006/relationships/hyperlink" Target="https://podminky.urs.cz/item/CS_URS_2025_02/151201111" TargetMode="External"/><Relationship Id="rId14" Type="http://schemas.openxmlformats.org/officeDocument/2006/relationships/hyperlink" Target="https://podminky.urs.cz/item/CS_URS_2025_02/162751137" TargetMode="External"/><Relationship Id="rId22" Type="http://schemas.openxmlformats.org/officeDocument/2006/relationships/hyperlink" Target="https://podminky.urs.cz/item/CS_URS_2025_02/181951112" TargetMode="External"/><Relationship Id="rId27" Type="http://schemas.openxmlformats.org/officeDocument/2006/relationships/hyperlink" Target="https://podminky.urs.cz/item/CS_URS_2025_02/581111311" TargetMode="External"/><Relationship Id="rId30" Type="http://schemas.openxmlformats.org/officeDocument/2006/relationships/hyperlink" Target="https://podminky.urs.cz/item/CS_URS_2025_02/877310310" TargetMode="External"/><Relationship Id="rId35" Type="http://schemas.openxmlformats.org/officeDocument/2006/relationships/hyperlink" Target="https://podminky.urs.cz/item/CS_URS_2025_02/894811145" TargetMode="External"/><Relationship Id="rId8" Type="http://schemas.openxmlformats.org/officeDocument/2006/relationships/hyperlink" Target="https://podminky.urs.cz/item/CS_URS_2025_02/151201101" TargetMode="External"/><Relationship Id="rId3" Type="http://schemas.openxmlformats.org/officeDocument/2006/relationships/hyperlink" Target="https://podminky.urs.cz/item/CS_URS_2025_02/12900110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9.xml"/><Relationship Id="rId3" Type="http://schemas.openxmlformats.org/officeDocument/2006/relationships/hyperlink" Target="https://podminky.urs.cz/item/CS_URS_2025_02/011314000" TargetMode="External"/><Relationship Id="rId7" Type="http://schemas.openxmlformats.org/officeDocument/2006/relationships/hyperlink" Target="https://podminky.urs.cz/item/CS_URS_2025_02/039103000" TargetMode="External"/><Relationship Id="rId2" Type="http://schemas.openxmlformats.org/officeDocument/2006/relationships/hyperlink" Target="https://podminky.urs.cz/item/CS_URS_2025_02/011134000" TargetMode="External"/><Relationship Id="rId1" Type="http://schemas.openxmlformats.org/officeDocument/2006/relationships/hyperlink" Target="https://podminky.urs.cz/item/CS_URS_2025_02/011103000" TargetMode="External"/><Relationship Id="rId6" Type="http://schemas.openxmlformats.org/officeDocument/2006/relationships/hyperlink" Target="https://podminky.urs.cz/item/CS_URS_2025_02/013274000" TargetMode="External"/><Relationship Id="rId5" Type="http://schemas.openxmlformats.org/officeDocument/2006/relationships/hyperlink" Target="https://podminky.urs.cz/item/CS_URS_2025_02/013203000" TargetMode="External"/><Relationship Id="rId4" Type="http://schemas.openxmlformats.org/officeDocument/2006/relationships/hyperlink" Target="https://podminky.urs.cz/item/CS_URS_2025_02/0123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F605B-6CDF-44FF-B450-0165A5ED2611}">
  <sheetPr>
    <pageSetUpPr fitToPage="1"/>
  </sheetPr>
  <dimension ref="A1:CM65"/>
  <sheetViews>
    <sheetView showGridLines="0" tabSelected="1" workbookViewId="0"/>
  </sheetViews>
  <sheetFormatPr defaultRowHeight="10.199999999999999"/>
  <cols>
    <col min="1" max="1" width="6.578125" style="1" customWidth="1"/>
    <col min="2" max="2" width="1.3125" style="1" customWidth="1"/>
    <col min="3" max="3" width="3.26171875" style="1" customWidth="1"/>
    <col min="4" max="33" width="2.1015625" style="1" customWidth="1"/>
    <col min="34" max="34" width="2.62890625" style="1" customWidth="1"/>
    <col min="35" max="35" width="25" style="1" customWidth="1"/>
    <col min="36" max="37" width="1.9453125" style="1" customWidth="1"/>
    <col min="38" max="38" width="6.578125" style="1" customWidth="1"/>
    <col min="39" max="39" width="2.62890625" style="1" customWidth="1"/>
    <col min="40" max="40" width="10.5234375" style="1" customWidth="1"/>
    <col min="41" max="41" width="5.89453125" style="1" customWidth="1"/>
    <col min="42" max="42" width="3.26171875" style="1" customWidth="1"/>
    <col min="43" max="43" width="12.3671875" style="1" customWidth="1"/>
    <col min="44" max="44" width="10.7890625" style="1" customWidth="1"/>
    <col min="45" max="47" width="20.3671875" style="1" hidden="1" customWidth="1"/>
    <col min="48" max="49" width="17.1015625" style="1" hidden="1" customWidth="1"/>
    <col min="50" max="51" width="19.734375" style="1" hidden="1" customWidth="1"/>
    <col min="52" max="52" width="17.1015625" style="1" hidden="1" customWidth="1"/>
    <col min="53" max="53" width="15.1015625" style="1" hidden="1" customWidth="1"/>
    <col min="54" max="54" width="19.734375" style="1" hidden="1" customWidth="1"/>
    <col min="55" max="55" width="17.1015625" style="1" hidden="1" customWidth="1"/>
    <col min="56" max="56" width="15.1015625" style="1" hidden="1" customWidth="1"/>
    <col min="57" max="57" width="52.47265625" style="1" customWidth="1"/>
    <col min="58" max="16384" width="8.83984375" style="1"/>
  </cols>
  <sheetData>
    <row r="1" spans="1:74">
      <c r="A1" s="118" t="s">
        <v>109</v>
      </c>
      <c r="AZ1" s="118" t="s">
        <v>108</v>
      </c>
      <c r="BA1" s="118" t="s">
        <v>107</v>
      </c>
      <c r="BB1" s="118" t="s">
        <v>106</v>
      </c>
      <c r="BT1" s="118" t="s">
        <v>89</v>
      </c>
      <c r="BU1" s="118" t="s">
        <v>89</v>
      </c>
      <c r="BV1" s="118" t="s">
        <v>2</v>
      </c>
    </row>
    <row r="2" spans="1:74" ht="37" customHeight="1"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S2" s="103" t="s">
        <v>85</v>
      </c>
      <c r="BT2" s="103" t="s">
        <v>105</v>
      </c>
    </row>
    <row r="3" spans="1:74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00"/>
      <c r="BS3" s="103" t="s">
        <v>85</v>
      </c>
      <c r="BT3" s="103" t="s">
        <v>104</v>
      </c>
    </row>
    <row r="4" spans="1:74" ht="25" customHeight="1">
      <c r="B4" s="100"/>
      <c r="D4" s="77" t="s">
        <v>103</v>
      </c>
      <c r="AR4" s="100"/>
      <c r="AS4" s="115" t="s">
        <v>102</v>
      </c>
      <c r="BE4" s="114" t="s">
        <v>101</v>
      </c>
      <c r="BS4" s="103" t="s">
        <v>100</v>
      </c>
    </row>
    <row r="5" spans="1:74" ht="12" customHeight="1">
      <c r="B5" s="100"/>
      <c r="D5" s="113" t="s">
        <v>65</v>
      </c>
      <c r="K5" s="112" t="s">
        <v>99</v>
      </c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R5" s="100"/>
      <c r="BE5" s="111" t="s">
        <v>98</v>
      </c>
      <c r="BS5" s="103" t="s">
        <v>85</v>
      </c>
    </row>
    <row r="6" spans="1:74" ht="37" customHeight="1">
      <c r="B6" s="100"/>
      <c r="D6" s="110" t="s">
        <v>64</v>
      </c>
      <c r="K6" s="109" t="s">
        <v>97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R6" s="100"/>
      <c r="BE6" s="94"/>
      <c r="BS6" s="103" t="s">
        <v>85</v>
      </c>
    </row>
    <row r="7" spans="1:74" ht="12" customHeight="1">
      <c r="B7" s="100"/>
      <c r="D7" s="67" t="s">
        <v>96</v>
      </c>
      <c r="K7" s="25" t="s">
        <v>1</v>
      </c>
      <c r="AK7" s="67" t="s">
        <v>95</v>
      </c>
      <c r="AN7" s="25" t="s">
        <v>1</v>
      </c>
      <c r="AR7" s="100"/>
      <c r="BE7" s="94"/>
      <c r="BS7" s="103" t="s">
        <v>85</v>
      </c>
    </row>
    <row r="8" spans="1:74" ht="12" customHeight="1">
      <c r="B8" s="100"/>
      <c r="D8" s="67" t="s">
        <v>63</v>
      </c>
      <c r="K8" s="25" t="s">
        <v>84</v>
      </c>
      <c r="AK8" s="67" t="s">
        <v>62</v>
      </c>
      <c r="AN8" s="107" t="s">
        <v>94</v>
      </c>
      <c r="AR8" s="100"/>
      <c r="BE8" s="94"/>
      <c r="BS8" s="103" t="s">
        <v>85</v>
      </c>
    </row>
    <row r="9" spans="1:74" ht="14.4" customHeight="1">
      <c r="B9" s="100"/>
      <c r="AR9" s="100"/>
      <c r="BE9" s="94"/>
      <c r="BS9" s="103" t="s">
        <v>85</v>
      </c>
    </row>
    <row r="10" spans="1:74" ht="12" customHeight="1">
      <c r="B10" s="100"/>
      <c r="D10" s="67" t="s">
        <v>61</v>
      </c>
      <c r="AK10" s="67" t="s">
        <v>86</v>
      </c>
      <c r="AN10" s="25" t="s">
        <v>93</v>
      </c>
      <c r="AR10" s="100"/>
      <c r="BE10" s="94"/>
      <c r="BS10" s="103" t="s">
        <v>85</v>
      </c>
    </row>
    <row r="11" spans="1:74" ht="18.45" customHeight="1">
      <c r="B11" s="100"/>
      <c r="E11" s="25" t="s">
        <v>92</v>
      </c>
      <c r="AK11" s="67" t="s">
        <v>83</v>
      </c>
      <c r="AN11" s="25" t="s">
        <v>1</v>
      </c>
      <c r="AR11" s="100"/>
      <c r="BE11" s="94"/>
      <c r="BS11" s="103" t="s">
        <v>85</v>
      </c>
    </row>
    <row r="12" spans="1:74" ht="7" customHeight="1">
      <c r="B12" s="100"/>
      <c r="AR12" s="100"/>
      <c r="BE12" s="94"/>
      <c r="BS12" s="103" t="s">
        <v>85</v>
      </c>
    </row>
    <row r="13" spans="1:74" ht="12" customHeight="1">
      <c r="B13" s="100"/>
      <c r="D13" s="67" t="s">
        <v>58</v>
      </c>
      <c r="AK13" s="67" t="s">
        <v>86</v>
      </c>
      <c r="AN13" s="104" t="s">
        <v>91</v>
      </c>
      <c r="AR13" s="100"/>
      <c r="BE13" s="94"/>
      <c r="BS13" s="103" t="s">
        <v>85</v>
      </c>
    </row>
    <row r="14" spans="1:74" ht="12.3">
      <c r="B14" s="100"/>
      <c r="E14" s="106" t="s">
        <v>91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67" t="s">
        <v>83</v>
      </c>
      <c r="AN14" s="104" t="s">
        <v>91</v>
      </c>
      <c r="AR14" s="100"/>
      <c r="BE14" s="94"/>
      <c r="BS14" s="103" t="s">
        <v>85</v>
      </c>
    </row>
    <row r="15" spans="1:74" ht="7" customHeight="1">
      <c r="B15" s="100"/>
      <c r="AR15" s="100"/>
      <c r="BE15" s="94"/>
      <c r="BS15" s="103" t="s">
        <v>89</v>
      </c>
    </row>
    <row r="16" spans="1:74" ht="12" customHeight="1">
      <c r="B16" s="100"/>
      <c r="D16" s="67" t="s">
        <v>60</v>
      </c>
      <c r="AK16" s="67" t="s">
        <v>86</v>
      </c>
      <c r="AN16" s="25" t="s">
        <v>90</v>
      </c>
      <c r="AR16" s="100"/>
      <c r="BE16" s="94"/>
      <c r="BS16" s="103" t="s">
        <v>89</v>
      </c>
    </row>
    <row r="17" spans="2:71" ht="18.45" customHeight="1">
      <c r="B17" s="100"/>
      <c r="E17" s="25" t="s">
        <v>88</v>
      </c>
      <c r="AK17" s="67" t="s">
        <v>83</v>
      </c>
      <c r="AN17" s="25" t="s">
        <v>87</v>
      </c>
      <c r="AR17" s="100"/>
      <c r="BE17" s="94"/>
      <c r="BS17" s="103" t="s">
        <v>82</v>
      </c>
    </row>
    <row r="18" spans="2:71" ht="7" customHeight="1">
      <c r="B18" s="100"/>
      <c r="AR18" s="100"/>
      <c r="BE18" s="94"/>
      <c r="BS18" s="103" t="s">
        <v>85</v>
      </c>
    </row>
    <row r="19" spans="2:71" ht="12" customHeight="1">
      <c r="B19" s="100"/>
      <c r="D19" s="67" t="s">
        <v>57</v>
      </c>
      <c r="AK19" s="67" t="s">
        <v>86</v>
      </c>
      <c r="AN19" s="25" t="s">
        <v>1</v>
      </c>
      <c r="AR19" s="100"/>
      <c r="BE19" s="94"/>
      <c r="BS19" s="103" t="s">
        <v>85</v>
      </c>
    </row>
    <row r="20" spans="2:71" ht="18.45" customHeight="1">
      <c r="B20" s="100"/>
      <c r="E20" s="25" t="s">
        <v>84</v>
      </c>
      <c r="AK20" s="67" t="s">
        <v>83</v>
      </c>
      <c r="AN20" s="25" t="s">
        <v>1</v>
      </c>
      <c r="AR20" s="100"/>
      <c r="BE20" s="94"/>
      <c r="BS20" s="103" t="s">
        <v>82</v>
      </c>
    </row>
    <row r="21" spans="2:71" ht="7" customHeight="1">
      <c r="B21" s="100"/>
      <c r="AR21" s="100"/>
      <c r="BE21" s="94"/>
    </row>
    <row r="22" spans="2:71" ht="12" customHeight="1">
      <c r="B22" s="100"/>
      <c r="D22" s="67" t="s">
        <v>81</v>
      </c>
      <c r="AR22" s="100"/>
      <c r="BE22" s="94"/>
    </row>
    <row r="23" spans="2:71" ht="47.25" customHeight="1">
      <c r="B23" s="100"/>
      <c r="E23" s="102" t="s">
        <v>80</v>
      </c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R23" s="100"/>
      <c r="BE23" s="94"/>
    </row>
    <row r="24" spans="2:71" ht="7" customHeight="1">
      <c r="B24" s="100"/>
      <c r="AR24" s="100"/>
      <c r="BE24" s="94"/>
    </row>
    <row r="25" spans="2:71" ht="7" customHeight="1">
      <c r="B25" s="10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R25" s="100"/>
      <c r="BE25" s="94"/>
    </row>
    <row r="26" spans="2:71" s="2" customFormat="1" ht="25.9" customHeight="1">
      <c r="B26" s="3"/>
      <c r="D26" s="99" t="s">
        <v>79</v>
      </c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7">
        <f>ROUND(AG54,2)</f>
        <v>0</v>
      </c>
      <c r="AL26" s="96"/>
      <c r="AM26" s="96"/>
      <c r="AN26" s="96"/>
      <c r="AO26" s="96"/>
      <c r="AR26" s="3"/>
      <c r="BE26" s="94"/>
    </row>
    <row r="27" spans="2:71" s="2" customFormat="1" ht="7" customHeight="1">
      <c r="B27" s="3"/>
      <c r="AR27" s="3"/>
      <c r="BE27" s="94"/>
    </row>
    <row r="28" spans="2:71" s="2" customFormat="1" ht="12.3">
      <c r="B28" s="3"/>
      <c r="L28" s="95" t="s">
        <v>78</v>
      </c>
      <c r="M28" s="95"/>
      <c r="N28" s="95"/>
      <c r="O28" s="95"/>
      <c r="P28" s="95"/>
      <c r="W28" s="95" t="s">
        <v>77</v>
      </c>
      <c r="X28" s="95"/>
      <c r="Y28" s="95"/>
      <c r="Z28" s="95"/>
      <c r="AA28" s="95"/>
      <c r="AB28" s="95"/>
      <c r="AC28" s="95"/>
      <c r="AD28" s="95"/>
      <c r="AE28" s="95"/>
      <c r="AK28" s="95" t="s">
        <v>76</v>
      </c>
      <c r="AL28" s="95"/>
      <c r="AM28" s="95"/>
      <c r="AN28" s="95"/>
      <c r="AO28" s="95"/>
      <c r="AR28" s="3"/>
      <c r="BE28" s="94"/>
    </row>
    <row r="29" spans="2:71" s="88" customFormat="1" ht="14.4" customHeight="1">
      <c r="B29" s="89"/>
      <c r="D29" s="67" t="s">
        <v>75</v>
      </c>
      <c r="F29" s="67" t="s">
        <v>74</v>
      </c>
      <c r="L29" s="92">
        <v>0.21</v>
      </c>
      <c r="M29" s="90"/>
      <c r="N29" s="90"/>
      <c r="O29" s="90"/>
      <c r="P29" s="90"/>
      <c r="W29" s="91">
        <f>ROUND(AZ54, 2)</f>
        <v>0</v>
      </c>
      <c r="X29" s="90"/>
      <c r="Y29" s="90"/>
      <c r="Z29" s="90"/>
      <c r="AA29" s="90"/>
      <c r="AB29" s="90"/>
      <c r="AC29" s="90"/>
      <c r="AD29" s="90"/>
      <c r="AE29" s="90"/>
      <c r="AK29" s="91">
        <f>ROUND(AV54, 2)</f>
        <v>0</v>
      </c>
      <c r="AL29" s="90"/>
      <c r="AM29" s="90"/>
      <c r="AN29" s="90"/>
      <c r="AO29" s="90"/>
      <c r="AR29" s="89"/>
      <c r="BE29" s="93"/>
    </row>
    <row r="30" spans="2:71" s="88" customFormat="1" ht="14.4" customHeight="1">
      <c r="B30" s="89"/>
      <c r="F30" s="67" t="s">
        <v>73</v>
      </c>
      <c r="L30" s="92">
        <v>0.12</v>
      </c>
      <c r="M30" s="90"/>
      <c r="N30" s="90"/>
      <c r="O30" s="90"/>
      <c r="P30" s="90"/>
      <c r="W30" s="91">
        <f>ROUND(BA54, 2)</f>
        <v>0</v>
      </c>
      <c r="X30" s="90"/>
      <c r="Y30" s="90"/>
      <c r="Z30" s="90"/>
      <c r="AA30" s="90"/>
      <c r="AB30" s="90"/>
      <c r="AC30" s="90"/>
      <c r="AD30" s="90"/>
      <c r="AE30" s="90"/>
      <c r="AK30" s="91">
        <f>ROUND(AW54, 2)</f>
        <v>0</v>
      </c>
      <c r="AL30" s="90"/>
      <c r="AM30" s="90"/>
      <c r="AN30" s="90"/>
      <c r="AO30" s="90"/>
      <c r="AR30" s="89"/>
      <c r="BE30" s="93"/>
    </row>
    <row r="31" spans="2:71" s="88" customFormat="1" ht="14.4" hidden="1" customHeight="1">
      <c r="B31" s="89"/>
      <c r="F31" s="67" t="s">
        <v>72</v>
      </c>
      <c r="L31" s="92">
        <v>0.21</v>
      </c>
      <c r="M31" s="90"/>
      <c r="N31" s="90"/>
      <c r="O31" s="90"/>
      <c r="P31" s="90"/>
      <c r="W31" s="91">
        <f>ROUND(BB54, 2)</f>
        <v>0</v>
      </c>
      <c r="X31" s="90"/>
      <c r="Y31" s="90"/>
      <c r="Z31" s="90"/>
      <c r="AA31" s="90"/>
      <c r="AB31" s="90"/>
      <c r="AC31" s="90"/>
      <c r="AD31" s="90"/>
      <c r="AE31" s="90"/>
      <c r="AK31" s="91">
        <v>0</v>
      </c>
      <c r="AL31" s="90"/>
      <c r="AM31" s="90"/>
      <c r="AN31" s="90"/>
      <c r="AO31" s="90"/>
      <c r="AR31" s="89"/>
      <c r="BE31" s="93"/>
    </row>
    <row r="32" spans="2:71" s="88" customFormat="1" ht="14.4" hidden="1" customHeight="1">
      <c r="B32" s="89"/>
      <c r="F32" s="67" t="s">
        <v>71</v>
      </c>
      <c r="L32" s="92">
        <v>0.12</v>
      </c>
      <c r="M32" s="90"/>
      <c r="N32" s="90"/>
      <c r="O32" s="90"/>
      <c r="P32" s="90"/>
      <c r="W32" s="91">
        <f>ROUND(BC54, 2)</f>
        <v>0</v>
      </c>
      <c r="X32" s="90"/>
      <c r="Y32" s="90"/>
      <c r="Z32" s="90"/>
      <c r="AA32" s="90"/>
      <c r="AB32" s="90"/>
      <c r="AC32" s="90"/>
      <c r="AD32" s="90"/>
      <c r="AE32" s="90"/>
      <c r="AK32" s="91">
        <v>0</v>
      </c>
      <c r="AL32" s="90"/>
      <c r="AM32" s="90"/>
      <c r="AN32" s="90"/>
      <c r="AO32" s="90"/>
      <c r="AR32" s="89"/>
      <c r="BE32" s="93"/>
    </row>
    <row r="33" spans="2:44" s="88" customFormat="1" ht="14.4" hidden="1" customHeight="1">
      <c r="B33" s="89"/>
      <c r="F33" s="67" t="s">
        <v>70</v>
      </c>
      <c r="L33" s="92">
        <v>0</v>
      </c>
      <c r="M33" s="90"/>
      <c r="N33" s="90"/>
      <c r="O33" s="90"/>
      <c r="P33" s="90"/>
      <c r="W33" s="91">
        <f>ROUND(BD54, 2)</f>
        <v>0</v>
      </c>
      <c r="X33" s="90"/>
      <c r="Y33" s="90"/>
      <c r="Z33" s="90"/>
      <c r="AA33" s="90"/>
      <c r="AB33" s="90"/>
      <c r="AC33" s="90"/>
      <c r="AD33" s="90"/>
      <c r="AE33" s="90"/>
      <c r="AK33" s="91">
        <v>0</v>
      </c>
      <c r="AL33" s="90"/>
      <c r="AM33" s="90"/>
      <c r="AN33" s="90"/>
      <c r="AO33" s="90"/>
      <c r="AR33" s="89"/>
    </row>
    <row r="34" spans="2:44" s="2" customFormat="1" ht="7" customHeight="1">
      <c r="B34" s="3"/>
      <c r="AR34" s="3"/>
    </row>
    <row r="35" spans="2:44" s="2" customFormat="1" ht="25.9" customHeight="1">
      <c r="B35" s="3"/>
      <c r="C35" s="80"/>
      <c r="D35" s="87" t="s">
        <v>69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6" t="s">
        <v>68</v>
      </c>
      <c r="U35" s="84"/>
      <c r="V35" s="84"/>
      <c r="W35" s="84"/>
      <c r="X35" s="85" t="s">
        <v>67</v>
      </c>
      <c r="Y35" s="82"/>
      <c r="Z35" s="82"/>
      <c r="AA35" s="82"/>
      <c r="AB35" s="82"/>
      <c r="AC35" s="84"/>
      <c r="AD35" s="84"/>
      <c r="AE35" s="84"/>
      <c r="AF35" s="84"/>
      <c r="AG35" s="84"/>
      <c r="AH35" s="84"/>
      <c r="AI35" s="84"/>
      <c r="AJ35" s="84"/>
      <c r="AK35" s="83">
        <f>SUM(AK26:AK33)</f>
        <v>0</v>
      </c>
      <c r="AL35" s="82"/>
      <c r="AM35" s="82"/>
      <c r="AN35" s="82"/>
      <c r="AO35" s="81"/>
      <c r="AP35" s="80"/>
      <c r="AQ35" s="80"/>
      <c r="AR35" s="3"/>
    </row>
    <row r="36" spans="2:44" s="2" customFormat="1" ht="7" customHeight="1">
      <c r="B36" s="3"/>
      <c r="AR36" s="3"/>
    </row>
    <row r="37" spans="2:44" s="2" customFormat="1" ht="7" customHeight="1"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3"/>
    </row>
    <row r="41" spans="2:44" s="2" customFormat="1" ht="7" customHeight="1">
      <c r="B41" s="79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3"/>
    </row>
    <row r="42" spans="2:44" s="2" customFormat="1" ht="25" customHeight="1">
      <c r="B42" s="3"/>
      <c r="C42" s="77" t="s">
        <v>66</v>
      </c>
      <c r="AR42" s="3"/>
    </row>
    <row r="43" spans="2:44" s="2" customFormat="1" ht="7" customHeight="1">
      <c r="B43" s="3"/>
      <c r="AR43" s="3"/>
    </row>
    <row r="44" spans="2:44" s="24" customFormat="1" ht="12" customHeight="1">
      <c r="B44" s="30"/>
      <c r="C44" s="67" t="s">
        <v>65</v>
      </c>
      <c r="L44" s="24" t="str">
        <f>K5</f>
        <v>2025/08</v>
      </c>
      <c r="AR44" s="30"/>
    </row>
    <row r="45" spans="2:44" s="72" customFormat="1" ht="37" customHeight="1">
      <c r="B45" s="73"/>
      <c r="C45" s="76" t="s">
        <v>64</v>
      </c>
      <c r="L45" s="75" t="str">
        <f>K6</f>
        <v>RB - KANALIZACE - JIH - revize 10-2025</v>
      </c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R45" s="73"/>
    </row>
    <row r="46" spans="2:44" s="2" customFormat="1" ht="7" customHeight="1">
      <c r="B46" s="3"/>
      <c r="AR46" s="3"/>
    </row>
    <row r="47" spans="2:44" s="2" customFormat="1" ht="12" customHeight="1">
      <c r="B47" s="3"/>
      <c r="C47" s="67" t="s">
        <v>63</v>
      </c>
      <c r="L47" s="71" t="str">
        <f>IF(K8="","",K8)</f>
        <v xml:space="preserve"> </v>
      </c>
      <c r="AI47" s="67" t="s">
        <v>62</v>
      </c>
      <c r="AM47" s="70" t="str">
        <f>IF(AN8= "","",AN8)</f>
        <v>27. 6. 2025</v>
      </c>
      <c r="AN47" s="70"/>
      <c r="AR47" s="3"/>
    </row>
    <row r="48" spans="2:44" s="2" customFormat="1" ht="7" customHeight="1">
      <c r="B48" s="3"/>
      <c r="AR48" s="3"/>
    </row>
    <row r="49" spans="1:91" s="2" customFormat="1" ht="15.15" customHeight="1">
      <c r="B49" s="3"/>
      <c r="C49" s="67" t="s">
        <v>61</v>
      </c>
      <c r="L49" s="24" t="str">
        <f>IF(E11= "","",E11)</f>
        <v>Obec Rohovládová Bělá</v>
      </c>
      <c r="AI49" s="67" t="s">
        <v>60</v>
      </c>
      <c r="AM49" s="66" t="str">
        <f>IF(E17="","",E17)</f>
        <v>PLP Projektstav s.r.o.</v>
      </c>
      <c r="AN49" s="65"/>
      <c r="AO49" s="65"/>
      <c r="AP49" s="65"/>
      <c r="AR49" s="3"/>
      <c r="AS49" s="69" t="s">
        <v>59</v>
      </c>
      <c r="AT49" s="68"/>
      <c r="AU49" s="51"/>
      <c r="AV49" s="51"/>
      <c r="AW49" s="51"/>
      <c r="AX49" s="51"/>
      <c r="AY49" s="51"/>
      <c r="AZ49" s="51"/>
      <c r="BA49" s="51"/>
      <c r="BB49" s="51"/>
      <c r="BC49" s="51"/>
      <c r="BD49" s="50"/>
    </row>
    <row r="50" spans="1:91" s="2" customFormat="1" ht="15.15" customHeight="1">
      <c r="B50" s="3"/>
      <c r="C50" s="67" t="s">
        <v>58</v>
      </c>
      <c r="L50" s="24" t="str">
        <f>IF(E14= "Vyplň údaj","",E14)</f>
        <v/>
      </c>
      <c r="AI50" s="67" t="s">
        <v>57</v>
      </c>
      <c r="AM50" s="66" t="str">
        <f>IF(E20="","",E20)</f>
        <v xml:space="preserve"> </v>
      </c>
      <c r="AN50" s="65"/>
      <c r="AO50" s="65"/>
      <c r="AP50" s="65"/>
      <c r="AR50" s="3"/>
      <c r="AS50" s="64"/>
      <c r="AT50" s="63"/>
      <c r="BD50" s="62"/>
    </row>
    <row r="51" spans="1:91" s="2" customFormat="1" ht="10.8" customHeight="1">
      <c r="B51" s="3"/>
      <c r="AR51" s="3"/>
      <c r="AS51" s="64"/>
      <c r="AT51" s="63"/>
      <c r="BD51" s="62"/>
    </row>
    <row r="52" spans="1:91" s="2" customFormat="1" ht="29.25" customHeight="1">
      <c r="B52" s="3"/>
      <c r="C52" s="61" t="s">
        <v>56</v>
      </c>
      <c r="D52" s="57"/>
      <c r="E52" s="57"/>
      <c r="F52" s="57"/>
      <c r="G52" s="57"/>
      <c r="H52" s="60"/>
      <c r="I52" s="58" t="s">
        <v>55</v>
      </c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9" t="s">
        <v>54</v>
      </c>
      <c r="AH52" s="57"/>
      <c r="AI52" s="57"/>
      <c r="AJ52" s="57"/>
      <c r="AK52" s="57"/>
      <c r="AL52" s="57"/>
      <c r="AM52" s="57"/>
      <c r="AN52" s="58" t="s">
        <v>53</v>
      </c>
      <c r="AO52" s="57"/>
      <c r="AP52" s="57"/>
      <c r="AQ52" s="56" t="s">
        <v>52</v>
      </c>
      <c r="AR52" s="3"/>
      <c r="AS52" s="55" t="s">
        <v>51</v>
      </c>
      <c r="AT52" s="54" t="s">
        <v>50</v>
      </c>
      <c r="AU52" s="54" t="s">
        <v>49</v>
      </c>
      <c r="AV52" s="54" t="s">
        <v>48</v>
      </c>
      <c r="AW52" s="54" t="s">
        <v>47</v>
      </c>
      <c r="AX52" s="54" t="s">
        <v>46</v>
      </c>
      <c r="AY52" s="54" t="s">
        <v>45</v>
      </c>
      <c r="AZ52" s="54" t="s">
        <v>44</v>
      </c>
      <c r="BA52" s="54" t="s">
        <v>43</v>
      </c>
      <c r="BB52" s="54" t="s">
        <v>42</v>
      </c>
      <c r="BC52" s="54" t="s">
        <v>41</v>
      </c>
      <c r="BD52" s="53" t="s">
        <v>40</v>
      </c>
    </row>
    <row r="53" spans="1:91" s="2" customFormat="1" ht="10.8" customHeight="1">
      <c r="B53" s="3"/>
      <c r="AR53" s="3"/>
      <c r="AS53" s="52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0"/>
    </row>
    <row r="54" spans="1:91" s="37" customFormat="1" ht="32.4" customHeight="1">
      <c r="B54" s="44"/>
      <c r="C54" s="49" t="s">
        <v>39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7">
        <f>ROUND(AG55+SUM(AG60:AG63),2)</f>
        <v>0</v>
      </c>
      <c r="AH54" s="47"/>
      <c r="AI54" s="47"/>
      <c r="AJ54" s="47"/>
      <c r="AK54" s="47"/>
      <c r="AL54" s="47"/>
      <c r="AM54" s="47"/>
      <c r="AN54" s="46">
        <f>SUM(AG54,AT54)</f>
        <v>0</v>
      </c>
      <c r="AO54" s="46"/>
      <c r="AP54" s="46"/>
      <c r="AQ54" s="45" t="s">
        <v>1</v>
      </c>
      <c r="AR54" s="44"/>
      <c r="AS54" s="43">
        <f>ROUND(AS55+SUM(AS60:AS63),2)</f>
        <v>0</v>
      </c>
      <c r="AT54" s="41">
        <f>ROUND(SUM(AV54:AW54),2)</f>
        <v>0</v>
      </c>
      <c r="AU54" s="42">
        <f>ROUND(AU55+SUM(AU60:AU63),5)</f>
        <v>0</v>
      </c>
      <c r="AV54" s="41">
        <f>ROUND(AZ54*L29,2)</f>
        <v>0</v>
      </c>
      <c r="AW54" s="41">
        <f>ROUND(BA54*L30,2)</f>
        <v>0</v>
      </c>
      <c r="AX54" s="41">
        <f>ROUND(BB54*L29,2)</f>
        <v>0</v>
      </c>
      <c r="AY54" s="41">
        <f>ROUND(BC54*L30,2)</f>
        <v>0</v>
      </c>
      <c r="AZ54" s="41">
        <f>ROUND(AZ55+SUM(AZ60:AZ63),2)</f>
        <v>0</v>
      </c>
      <c r="BA54" s="41">
        <f>ROUND(BA55+SUM(BA60:BA63),2)</f>
        <v>0</v>
      </c>
      <c r="BB54" s="41">
        <f>ROUND(BB55+SUM(BB60:BB63),2)</f>
        <v>0</v>
      </c>
      <c r="BC54" s="41">
        <f>ROUND(BC55+SUM(BC60:BC63),2)</f>
        <v>0</v>
      </c>
      <c r="BD54" s="40">
        <f>ROUND(BD55+SUM(BD60:BD63),2)</f>
        <v>0</v>
      </c>
      <c r="BS54" s="38" t="s">
        <v>34</v>
      </c>
      <c r="BT54" s="38" t="s">
        <v>38</v>
      </c>
      <c r="BU54" s="39" t="s">
        <v>33</v>
      </c>
      <c r="BV54" s="38" t="s">
        <v>4</v>
      </c>
      <c r="BW54" s="38" t="s">
        <v>2</v>
      </c>
      <c r="BX54" s="38" t="s">
        <v>37</v>
      </c>
      <c r="CL54" s="38" t="s">
        <v>1</v>
      </c>
    </row>
    <row r="55" spans="1:91" s="6" customFormat="1" ht="16.5" customHeight="1">
      <c r="B55" s="12"/>
      <c r="C55" s="18"/>
      <c r="D55" s="16" t="s">
        <v>36</v>
      </c>
      <c r="E55" s="16"/>
      <c r="F55" s="16"/>
      <c r="G55" s="16"/>
      <c r="H55" s="16"/>
      <c r="I55" s="17"/>
      <c r="J55" s="16" t="s">
        <v>35</v>
      </c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36">
        <f>ROUND(SUM(AG56:AG59),2)</f>
        <v>0</v>
      </c>
      <c r="AH55" s="14"/>
      <c r="AI55" s="14"/>
      <c r="AJ55" s="14"/>
      <c r="AK55" s="14"/>
      <c r="AL55" s="14"/>
      <c r="AM55" s="14"/>
      <c r="AN55" s="15">
        <f>SUM(AG55,AT55)</f>
        <v>0</v>
      </c>
      <c r="AO55" s="14"/>
      <c r="AP55" s="14"/>
      <c r="AQ55" s="13" t="s">
        <v>6</v>
      </c>
      <c r="AR55" s="12"/>
      <c r="AS55" s="23">
        <f>ROUND(SUM(AS56:AS59),2)</f>
        <v>0</v>
      </c>
      <c r="AT55" s="21">
        <f>ROUND(SUM(AV55:AW55),2)</f>
        <v>0</v>
      </c>
      <c r="AU55" s="22">
        <f>ROUND(SUM(AU56:AU59),5)</f>
        <v>0</v>
      </c>
      <c r="AV55" s="21">
        <f>ROUND(AZ55*L29,2)</f>
        <v>0</v>
      </c>
      <c r="AW55" s="21">
        <f>ROUND(BA55*L30,2)</f>
        <v>0</v>
      </c>
      <c r="AX55" s="21">
        <f>ROUND(BB55*L29,2)</f>
        <v>0</v>
      </c>
      <c r="AY55" s="21">
        <f>ROUND(BC55*L30,2)</f>
        <v>0</v>
      </c>
      <c r="AZ55" s="21">
        <f>ROUND(SUM(AZ56:AZ59),2)</f>
        <v>0</v>
      </c>
      <c r="BA55" s="21">
        <f>ROUND(SUM(BA56:BA59),2)</f>
        <v>0</v>
      </c>
      <c r="BB55" s="21">
        <f>ROUND(SUM(BB56:BB59),2)</f>
        <v>0</v>
      </c>
      <c r="BC55" s="21">
        <f>ROUND(SUM(BC56:BC59),2)</f>
        <v>0</v>
      </c>
      <c r="BD55" s="20">
        <f>ROUND(SUM(BD56:BD59),2)</f>
        <v>0</v>
      </c>
      <c r="BS55" s="7" t="s">
        <v>34</v>
      </c>
      <c r="BT55" s="7" t="s">
        <v>5</v>
      </c>
      <c r="BU55" s="7" t="s">
        <v>33</v>
      </c>
      <c r="BV55" s="7" t="s">
        <v>4</v>
      </c>
      <c r="BW55" s="7" t="s">
        <v>19</v>
      </c>
      <c r="BX55" s="7" t="s">
        <v>2</v>
      </c>
      <c r="CL55" s="7" t="s">
        <v>1</v>
      </c>
      <c r="CM55" s="7" t="s">
        <v>0</v>
      </c>
    </row>
    <row r="56" spans="1:91" s="24" customFormat="1" ht="16.5" customHeight="1">
      <c r="A56" s="19" t="s">
        <v>9</v>
      </c>
      <c r="B56" s="30"/>
      <c r="C56" s="35"/>
      <c r="D56" s="35"/>
      <c r="E56" s="34" t="s">
        <v>32</v>
      </c>
      <c r="F56" s="34"/>
      <c r="G56" s="34"/>
      <c r="H56" s="34"/>
      <c r="I56" s="34"/>
      <c r="J56" s="35"/>
      <c r="K56" s="34" t="s">
        <v>31</v>
      </c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3">
        <f>'SO 1.1 - Gravitační splaš...'!J32</f>
        <v>0</v>
      </c>
      <c r="AH56" s="32"/>
      <c r="AI56" s="32"/>
      <c r="AJ56" s="32"/>
      <c r="AK56" s="32"/>
      <c r="AL56" s="32"/>
      <c r="AM56" s="32"/>
      <c r="AN56" s="33">
        <f>SUM(AG56,AT56)</f>
        <v>0</v>
      </c>
      <c r="AO56" s="32"/>
      <c r="AP56" s="32"/>
      <c r="AQ56" s="31" t="s">
        <v>21</v>
      </c>
      <c r="AR56" s="30"/>
      <c r="AS56" s="29">
        <v>0</v>
      </c>
      <c r="AT56" s="27">
        <f>ROUND(SUM(AV56:AW56),2)</f>
        <v>0</v>
      </c>
      <c r="AU56" s="28">
        <f>'SO 1.1 - Gravitační splaš...'!P97</f>
        <v>0</v>
      </c>
      <c r="AV56" s="27">
        <f>'SO 1.1 - Gravitační splaš...'!J35</f>
        <v>0</v>
      </c>
      <c r="AW56" s="27">
        <f>'SO 1.1 - Gravitační splaš...'!J36</f>
        <v>0</v>
      </c>
      <c r="AX56" s="27">
        <f>'SO 1.1 - Gravitační splaš...'!J37</f>
        <v>0</v>
      </c>
      <c r="AY56" s="27">
        <f>'SO 1.1 - Gravitační splaš...'!J38</f>
        <v>0</v>
      </c>
      <c r="AZ56" s="27">
        <f>'SO 1.1 - Gravitační splaš...'!F35</f>
        <v>0</v>
      </c>
      <c r="BA56" s="27">
        <f>'SO 1.1 - Gravitační splaš...'!F36</f>
        <v>0</v>
      </c>
      <c r="BB56" s="27">
        <f>'SO 1.1 - Gravitační splaš...'!F37</f>
        <v>0</v>
      </c>
      <c r="BC56" s="27">
        <f>'SO 1.1 - Gravitační splaš...'!F38</f>
        <v>0</v>
      </c>
      <c r="BD56" s="26">
        <f>'SO 1.1 - Gravitační splaš...'!F39</f>
        <v>0</v>
      </c>
      <c r="BT56" s="25" t="s">
        <v>0</v>
      </c>
      <c r="BV56" s="25" t="s">
        <v>4</v>
      </c>
      <c r="BW56" s="25" t="s">
        <v>30</v>
      </c>
      <c r="BX56" s="25" t="s">
        <v>19</v>
      </c>
      <c r="CL56" s="25" t="s">
        <v>1</v>
      </c>
    </row>
    <row r="57" spans="1:91" s="24" customFormat="1" ht="16.5" customHeight="1">
      <c r="A57" s="19" t="s">
        <v>9</v>
      </c>
      <c r="B57" s="30"/>
      <c r="C57" s="35"/>
      <c r="D57" s="35"/>
      <c r="E57" s="34" t="s">
        <v>29</v>
      </c>
      <c r="F57" s="34"/>
      <c r="G57" s="34"/>
      <c r="H57" s="34"/>
      <c r="I57" s="34"/>
      <c r="J57" s="35"/>
      <c r="K57" s="34" t="s">
        <v>28</v>
      </c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3">
        <f>'SO 1.2 - Čerpací stanice ...'!J32</f>
        <v>0</v>
      </c>
      <c r="AH57" s="32"/>
      <c r="AI57" s="32"/>
      <c r="AJ57" s="32"/>
      <c r="AK57" s="32"/>
      <c r="AL57" s="32"/>
      <c r="AM57" s="32"/>
      <c r="AN57" s="33">
        <f>SUM(AG57,AT57)</f>
        <v>0</v>
      </c>
      <c r="AO57" s="32"/>
      <c r="AP57" s="32"/>
      <c r="AQ57" s="31" t="s">
        <v>21</v>
      </c>
      <c r="AR57" s="30"/>
      <c r="AS57" s="29">
        <v>0</v>
      </c>
      <c r="AT57" s="27">
        <f>ROUND(SUM(AV57:AW57),2)</f>
        <v>0</v>
      </c>
      <c r="AU57" s="28">
        <f>'SO 1.2 - Čerpací stanice ...'!P94</f>
        <v>0</v>
      </c>
      <c r="AV57" s="27">
        <f>'SO 1.2 - Čerpací stanice ...'!J35</f>
        <v>0</v>
      </c>
      <c r="AW57" s="27">
        <f>'SO 1.2 - Čerpací stanice ...'!J36</f>
        <v>0</v>
      </c>
      <c r="AX57" s="27">
        <f>'SO 1.2 - Čerpací stanice ...'!J37</f>
        <v>0</v>
      </c>
      <c r="AY57" s="27">
        <f>'SO 1.2 - Čerpací stanice ...'!J38</f>
        <v>0</v>
      </c>
      <c r="AZ57" s="27">
        <f>'SO 1.2 - Čerpací stanice ...'!F35</f>
        <v>0</v>
      </c>
      <c r="BA57" s="27">
        <f>'SO 1.2 - Čerpací stanice ...'!F36</f>
        <v>0</v>
      </c>
      <c r="BB57" s="27">
        <f>'SO 1.2 - Čerpací stanice ...'!F37</f>
        <v>0</v>
      </c>
      <c r="BC57" s="27">
        <f>'SO 1.2 - Čerpací stanice ...'!F38</f>
        <v>0</v>
      </c>
      <c r="BD57" s="26">
        <f>'SO 1.2 - Čerpací stanice ...'!F39</f>
        <v>0</v>
      </c>
      <c r="BT57" s="25" t="s">
        <v>0</v>
      </c>
      <c r="BV57" s="25" t="s">
        <v>4</v>
      </c>
      <c r="BW57" s="25" t="s">
        <v>27</v>
      </c>
      <c r="BX57" s="25" t="s">
        <v>19</v>
      </c>
      <c r="CL57" s="25" t="s">
        <v>1</v>
      </c>
    </row>
    <row r="58" spans="1:91" s="24" customFormat="1" ht="16.5" customHeight="1">
      <c r="A58" s="19" t="s">
        <v>9</v>
      </c>
      <c r="B58" s="30"/>
      <c r="C58" s="35"/>
      <c r="D58" s="35"/>
      <c r="E58" s="34" t="s">
        <v>26</v>
      </c>
      <c r="F58" s="34"/>
      <c r="G58" s="34"/>
      <c r="H58" s="34"/>
      <c r="I58" s="34"/>
      <c r="J58" s="35"/>
      <c r="K58" s="34" t="s">
        <v>25</v>
      </c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3">
        <f>'SO 1.3 - Výtlak splaškový...'!J32</f>
        <v>0</v>
      </c>
      <c r="AH58" s="32"/>
      <c r="AI58" s="32"/>
      <c r="AJ58" s="32"/>
      <c r="AK58" s="32"/>
      <c r="AL58" s="32"/>
      <c r="AM58" s="32"/>
      <c r="AN58" s="33">
        <f>SUM(AG58,AT58)</f>
        <v>0</v>
      </c>
      <c r="AO58" s="32"/>
      <c r="AP58" s="32"/>
      <c r="AQ58" s="31" t="s">
        <v>21</v>
      </c>
      <c r="AR58" s="30"/>
      <c r="AS58" s="29">
        <v>0</v>
      </c>
      <c r="AT58" s="27">
        <f>ROUND(SUM(AV58:AW58),2)</f>
        <v>0</v>
      </c>
      <c r="AU58" s="28">
        <f>'SO 1.3 - Výtlak splaškový...'!P97</f>
        <v>0</v>
      </c>
      <c r="AV58" s="27">
        <f>'SO 1.3 - Výtlak splaškový...'!J35</f>
        <v>0</v>
      </c>
      <c r="AW58" s="27">
        <f>'SO 1.3 - Výtlak splaškový...'!J36</f>
        <v>0</v>
      </c>
      <c r="AX58" s="27">
        <f>'SO 1.3 - Výtlak splaškový...'!J37</f>
        <v>0</v>
      </c>
      <c r="AY58" s="27">
        <f>'SO 1.3 - Výtlak splaškový...'!J38</f>
        <v>0</v>
      </c>
      <c r="AZ58" s="27">
        <f>'SO 1.3 - Výtlak splaškový...'!F35</f>
        <v>0</v>
      </c>
      <c r="BA58" s="27">
        <f>'SO 1.3 - Výtlak splaškový...'!F36</f>
        <v>0</v>
      </c>
      <c r="BB58" s="27">
        <f>'SO 1.3 - Výtlak splaškový...'!F37</f>
        <v>0</v>
      </c>
      <c r="BC58" s="27">
        <f>'SO 1.3 - Výtlak splaškový...'!F38</f>
        <v>0</v>
      </c>
      <c r="BD58" s="26">
        <f>'SO 1.3 - Výtlak splaškový...'!F39</f>
        <v>0</v>
      </c>
      <c r="BT58" s="25" t="s">
        <v>0</v>
      </c>
      <c r="BV58" s="25" t="s">
        <v>4</v>
      </c>
      <c r="BW58" s="25" t="s">
        <v>24</v>
      </c>
      <c r="BX58" s="25" t="s">
        <v>19</v>
      </c>
      <c r="CL58" s="25" t="s">
        <v>1</v>
      </c>
    </row>
    <row r="59" spans="1:91" s="24" customFormat="1" ht="23.25" customHeight="1">
      <c r="A59" s="19" t="s">
        <v>9</v>
      </c>
      <c r="B59" s="30"/>
      <c r="C59" s="35"/>
      <c r="D59" s="35"/>
      <c r="E59" s="34" t="s">
        <v>23</v>
      </c>
      <c r="F59" s="34"/>
      <c r="G59" s="34"/>
      <c r="H59" s="34"/>
      <c r="I59" s="34"/>
      <c r="J59" s="35"/>
      <c r="K59" s="34" t="s">
        <v>22</v>
      </c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3">
        <f>'SO 1.K - Obnova komunikac...'!J32</f>
        <v>0</v>
      </c>
      <c r="AH59" s="32"/>
      <c r="AI59" s="32"/>
      <c r="AJ59" s="32"/>
      <c r="AK59" s="32"/>
      <c r="AL59" s="32"/>
      <c r="AM59" s="32"/>
      <c r="AN59" s="33">
        <f>SUM(AG59,AT59)</f>
        <v>0</v>
      </c>
      <c r="AO59" s="32"/>
      <c r="AP59" s="32"/>
      <c r="AQ59" s="31" t="s">
        <v>21</v>
      </c>
      <c r="AR59" s="30"/>
      <c r="AS59" s="29">
        <v>0</v>
      </c>
      <c r="AT59" s="27">
        <f>ROUND(SUM(AV59:AW59),2)</f>
        <v>0</v>
      </c>
      <c r="AU59" s="28">
        <f>'SO 1.K - Obnova komunikac...'!P89</f>
        <v>0</v>
      </c>
      <c r="AV59" s="27">
        <f>'SO 1.K - Obnova komunikac...'!J35</f>
        <v>0</v>
      </c>
      <c r="AW59" s="27">
        <f>'SO 1.K - Obnova komunikac...'!J36</f>
        <v>0</v>
      </c>
      <c r="AX59" s="27">
        <f>'SO 1.K - Obnova komunikac...'!J37</f>
        <v>0</v>
      </c>
      <c r="AY59" s="27">
        <f>'SO 1.K - Obnova komunikac...'!J38</f>
        <v>0</v>
      </c>
      <c r="AZ59" s="27">
        <f>'SO 1.K - Obnova komunikac...'!F35</f>
        <v>0</v>
      </c>
      <c r="BA59" s="27">
        <f>'SO 1.K - Obnova komunikac...'!F36</f>
        <v>0</v>
      </c>
      <c r="BB59" s="27">
        <f>'SO 1.K - Obnova komunikac...'!F37</f>
        <v>0</v>
      </c>
      <c r="BC59" s="27">
        <f>'SO 1.K - Obnova komunikac...'!F38</f>
        <v>0</v>
      </c>
      <c r="BD59" s="26">
        <f>'SO 1.K - Obnova komunikac...'!F39</f>
        <v>0</v>
      </c>
      <c r="BT59" s="25" t="s">
        <v>0</v>
      </c>
      <c r="BV59" s="25" t="s">
        <v>4</v>
      </c>
      <c r="BW59" s="25" t="s">
        <v>20</v>
      </c>
      <c r="BX59" s="25" t="s">
        <v>19</v>
      </c>
      <c r="CL59" s="25" t="s">
        <v>1</v>
      </c>
    </row>
    <row r="60" spans="1:91" s="6" customFormat="1" ht="16.5" customHeight="1">
      <c r="A60" s="19" t="s">
        <v>9</v>
      </c>
      <c r="B60" s="12"/>
      <c r="C60" s="18"/>
      <c r="D60" s="16" t="s">
        <v>18</v>
      </c>
      <c r="E60" s="16"/>
      <c r="F60" s="16"/>
      <c r="G60" s="16"/>
      <c r="H60" s="16"/>
      <c r="I60" s="17"/>
      <c r="J60" s="16" t="s">
        <v>17</v>
      </c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5">
        <f>'PS 1.1 - Technologická čá...'!J30</f>
        <v>0</v>
      </c>
      <c r="AH60" s="14"/>
      <c r="AI60" s="14"/>
      <c r="AJ60" s="14"/>
      <c r="AK60" s="14"/>
      <c r="AL60" s="14"/>
      <c r="AM60" s="14"/>
      <c r="AN60" s="15">
        <f>SUM(AG60,AT60)</f>
        <v>0</v>
      </c>
      <c r="AO60" s="14"/>
      <c r="AP60" s="14"/>
      <c r="AQ60" s="13" t="s">
        <v>6</v>
      </c>
      <c r="AR60" s="12"/>
      <c r="AS60" s="23">
        <v>0</v>
      </c>
      <c r="AT60" s="21">
        <f>ROUND(SUM(AV60:AW60),2)</f>
        <v>0</v>
      </c>
      <c r="AU60" s="22">
        <f>'PS 1.1 - Technologická čá...'!P80</f>
        <v>0</v>
      </c>
      <c r="AV60" s="21">
        <f>'PS 1.1 - Technologická čá...'!J33</f>
        <v>0</v>
      </c>
      <c r="AW60" s="21">
        <f>'PS 1.1 - Technologická čá...'!J34</f>
        <v>0</v>
      </c>
      <c r="AX60" s="21">
        <f>'PS 1.1 - Technologická čá...'!J35</f>
        <v>0</v>
      </c>
      <c r="AY60" s="21">
        <f>'PS 1.1 - Technologická čá...'!J36</f>
        <v>0</v>
      </c>
      <c r="AZ60" s="21">
        <f>'PS 1.1 - Technologická čá...'!F33</f>
        <v>0</v>
      </c>
      <c r="BA60" s="21">
        <f>'PS 1.1 - Technologická čá...'!F34</f>
        <v>0</v>
      </c>
      <c r="BB60" s="21">
        <f>'PS 1.1 - Technologická čá...'!F35</f>
        <v>0</v>
      </c>
      <c r="BC60" s="21">
        <f>'PS 1.1 - Technologická čá...'!F36</f>
        <v>0</v>
      </c>
      <c r="BD60" s="20">
        <f>'PS 1.1 - Technologická čá...'!F37</f>
        <v>0</v>
      </c>
      <c r="BT60" s="7" t="s">
        <v>5</v>
      </c>
      <c r="BV60" s="7" t="s">
        <v>4</v>
      </c>
      <c r="BW60" s="7" t="s">
        <v>16</v>
      </c>
      <c r="BX60" s="7" t="s">
        <v>2</v>
      </c>
      <c r="CL60" s="7" t="s">
        <v>1</v>
      </c>
      <c r="CM60" s="7" t="s">
        <v>0</v>
      </c>
    </row>
    <row r="61" spans="1:91" s="6" customFormat="1" ht="24.75" customHeight="1">
      <c r="A61" s="19" t="s">
        <v>9</v>
      </c>
      <c r="B61" s="12"/>
      <c r="C61" s="18"/>
      <c r="D61" s="16" t="s">
        <v>15</v>
      </c>
      <c r="E61" s="16"/>
      <c r="F61" s="16"/>
      <c r="G61" s="16"/>
      <c r="H61" s="16"/>
      <c r="I61" s="17"/>
      <c r="J61" s="16" t="s">
        <v>14</v>
      </c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5">
        <f>'PS 1.2 - Elektro technolo...'!J30</f>
        <v>0</v>
      </c>
      <c r="AH61" s="14"/>
      <c r="AI61" s="14"/>
      <c r="AJ61" s="14"/>
      <c r="AK61" s="14"/>
      <c r="AL61" s="14"/>
      <c r="AM61" s="14"/>
      <c r="AN61" s="15">
        <f>SUM(AG61,AT61)</f>
        <v>0</v>
      </c>
      <c r="AO61" s="14"/>
      <c r="AP61" s="14"/>
      <c r="AQ61" s="13" t="s">
        <v>6</v>
      </c>
      <c r="AR61" s="12"/>
      <c r="AS61" s="23">
        <v>0</v>
      </c>
      <c r="AT61" s="21">
        <f>ROUND(SUM(AV61:AW61),2)</f>
        <v>0</v>
      </c>
      <c r="AU61" s="22">
        <f>'PS 1.2 - Elektro technolo...'!P83</f>
        <v>0</v>
      </c>
      <c r="AV61" s="21">
        <f>'PS 1.2 - Elektro technolo...'!J33</f>
        <v>0</v>
      </c>
      <c r="AW61" s="21">
        <f>'PS 1.2 - Elektro technolo...'!J34</f>
        <v>0</v>
      </c>
      <c r="AX61" s="21">
        <f>'PS 1.2 - Elektro technolo...'!J35</f>
        <v>0</v>
      </c>
      <c r="AY61" s="21">
        <f>'PS 1.2 - Elektro technolo...'!J36</f>
        <v>0</v>
      </c>
      <c r="AZ61" s="21">
        <f>'PS 1.2 - Elektro technolo...'!F33</f>
        <v>0</v>
      </c>
      <c r="BA61" s="21">
        <f>'PS 1.2 - Elektro technolo...'!F34</f>
        <v>0</v>
      </c>
      <c r="BB61" s="21">
        <f>'PS 1.2 - Elektro technolo...'!F35</f>
        <v>0</v>
      </c>
      <c r="BC61" s="21">
        <f>'PS 1.2 - Elektro technolo...'!F36</f>
        <v>0</v>
      </c>
      <c r="BD61" s="20">
        <f>'PS 1.2 - Elektro technolo...'!F37</f>
        <v>0</v>
      </c>
      <c r="BT61" s="7" t="s">
        <v>5</v>
      </c>
      <c r="BV61" s="7" t="s">
        <v>4</v>
      </c>
      <c r="BW61" s="7" t="s">
        <v>13</v>
      </c>
      <c r="BX61" s="7" t="s">
        <v>2</v>
      </c>
      <c r="CL61" s="7" t="s">
        <v>1</v>
      </c>
      <c r="CM61" s="7" t="s">
        <v>0</v>
      </c>
    </row>
    <row r="62" spans="1:91" s="6" customFormat="1" ht="16.5" customHeight="1">
      <c r="A62" s="19" t="s">
        <v>9</v>
      </c>
      <c r="B62" s="12"/>
      <c r="C62" s="18"/>
      <c r="D62" s="16" t="s">
        <v>12</v>
      </c>
      <c r="E62" s="16"/>
      <c r="F62" s="16"/>
      <c r="G62" s="16"/>
      <c r="H62" s="16"/>
      <c r="I62" s="17"/>
      <c r="J62" s="16" t="s">
        <v>11</v>
      </c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5">
        <f>'SO 3 - Veřejná část kanal...'!J30</f>
        <v>0</v>
      </c>
      <c r="AH62" s="14"/>
      <c r="AI62" s="14"/>
      <c r="AJ62" s="14"/>
      <c r="AK62" s="14"/>
      <c r="AL62" s="14"/>
      <c r="AM62" s="14"/>
      <c r="AN62" s="15">
        <f>SUM(AG62,AT62)</f>
        <v>0</v>
      </c>
      <c r="AO62" s="14"/>
      <c r="AP62" s="14"/>
      <c r="AQ62" s="13" t="s">
        <v>6</v>
      </c>
      <c r="AR62" s="12"/>
      <c r="AS62" s="23">
        <v>0</v>
      </c>
      <c r="AT62" s="21">
        <f>ROUND(SUM(AV62:AW62),2)</f>
        <v>0</v>
      </c>
      <c r="AU62" s="22">
        <f>'SO 3 - Veřejná část kanal...'!P86</f>
        <v>0</v>
      </c>
      <c r="AV62" s="21">
        <f>'SO 3 - Veřejná část kanal...'!J33</f>
        <v>0</v>
      </c>
      <c r="AW62" s="21">
        <f>'SO 3 - Veřejná část kanal...'!J34</f>
        <v>0</v>
      </c>
      <c r="AX62" s="21">
        <f>'SO 3 - Veřejná část kanal...'!J35</f>
        <v>0</v>
      </c>
      <c r="AY62" s="21">
        <f>'SO 3 - Veřejná část kanal...'!J36</f>
        <v>0</v>
      </c>
      <c r="AZ62" s="21">
        <f>'SO 3 - Veřejná část kanal...'!F33</f>
        <v>0</v>
      </c>
      <c r="BA62" s="21">
        <f>'SO 3 - Veřejná část kanal...'!F34</f>
        <v>0</v>
      </c>
      <c r="BB62" s="21">
        <f>'SO 3 - Veřejná část kanal...'!F35</f>
        <v>0</v>
      </c>
      <c r="BC62" s="21">
        <f>'SO 3 - Veřejná část kanal...'!F36</f>
        <v>0</v>
      </c>
      <c r="BD62" s="20">
        <f>'SO 3 - Veřejná část kanal...'!F37</f>
        <v>0</v>
      </c>
      <c r="BT62" s="7" t="s">
        <v>5</v>
      </c>
      <c r="BV62" s="7" t="s">
        <v>4</v>
      </c>
      <c r="BW62" s="7" t="s">
        <v>10</v>
      </c>
      <c r="BX62" s="7" t="s">
        <v>2</v>
      </c>
      <c r="CL62" s="7" t="s">
        <v>1</v>
      </c>
      <c r="CM62" s="7" t="s">
        <v>0</v>
      </c>
    </row>
    <row r="63" spans="1:91" s="6" customFormat="1" ht="16.5" customHeight="1">
      <c r="A63" s="19" t="s">
        <v>9</v>
      </c>
      <c r="B63" s="12"/>
      <c r="C63" s="18"/>
      <c r="D63" s="16" t="s">
        <v>8</v>
      </c>
      <c r="E63" s="16"/>
      <c r="F63" s="16"/>
      <c r="G63" s="16"/>
      <c r="H63" s="16"/>
      <c r="I63" s="17"/>
      <c r="J63" s="16" t="s">
        <v>7</v>
      </c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5">
        <f>'OVN - Ostatní a vedlejší ...'!J30</f>
        <v>0</v>
      </c>
      <c r="AH63" s="14"/>
      <c r="AI63" s="14"/>
      <c r="AJ63" s="14"/>
      <c r="AK63" s="14"/>
      <c r="AL63" s="14"/>
      <c r="AM63" s="14"/>
      <c r="AN63" s="15">
        <f>SUM(AG63,AT63)</f>
        <v>0</v>
      </c>
      <c r="AO63" s="14"/>
      <c r="AP63" s="14"/>
      <c r="AQ63" s="13" t="s">
        <v>6</v>
      </c>
      <c r="AR63" s="12"/>
      <c r="AS63" s="11">
        <v>0</v>
      </c>
      <c r="AT63" s="9">
        <f>ROUND(SUM(AV63:AW63),2)</f>
        <v>0</v>
      </c>
      <c r="AU63" s="10">
        <f>'OVN - Ostatní a vedlejší ...'!P85</f>
        <v>0</v>
      </c>
      <c r="AV63" s="9">
        <f>'OVN - Ostatní a vedlejší ...'!J33</f>
        <v>0</v>
      </c>
      <c r="AW63" s="9">
        <f>'OVN - Ostatní a vedlejší ...'!J34</f>
        <v>0</v>
      </c>
      <c r="AX63" s="9">
        <f>'OVN - Ostatní a vedlejší ...'!J35</f>
        <v>0</v>
      </c>
      <c r="AY63" s="9">
        <f>'OVN - Ostatní a vedlejší ...'!J36</f>
        <v>0</v>
      </c>
      <c r="AZ63" s="9">
        <f>'OVN - Ostatní a vedlejší ...'!F33</f>
        <v>0</v>
      </c>
      <c r="BA63" s="9">
        <f>'OVN - Ostatní a vedlejší ...'!F34</f>
        <v>0</v>
      </c>
      <c r="BB63" s="9">
        <f>'OVN - Ostatní a vedlejší ...'!F35</f>
        <v>0</v>
      </c>
      <c r="BC63" s="9">
        <f>'OVN - Ostatní a vedlejší ...'!F36</f>
        <v>0</v>
      </c>
      <c r="BD63" s="8">
        <f>'OVN - Ostatní a vedlejší ...'!F37</f>
        <v>0</v>
      </c>
      <c r="BT63" s="7" t="s">
        <v>5</v>
      </c>
      <c r="BV63" s="7" t="s">
        <v>4</v>
      </c>
      <c r="BW63" s="7" t="s">
        <v>3</v>
      </c>
      <c r="BX63" s="7" t="s">
        <v>2</v>
      </c>
      <c r="CL63" s="7" t="s">
        <v>1</v>
      </c>
      <c r="CM63" s="7" t="s">
        <v>0</v>
      </c>
    </row>
    <row r="64" spans="1:91" s="2" customFormat="1" ht="30" customHeight="1">
      <c r="B64" s="3"/>
      <c r="AR64" s="3"/>
    </row>
    <row r="65" spans="2:44" s="2" customFormat="1" ht="7" customHeight="1"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3"/>
    </row>
  </sheetData>
  <sheetProtection algorithmName="SHA-512" hashValue="gdvKx9mL/zKd3QVYN3FC4RKqUPD9bWHZ50aAwoV2MxEGartIHolBVJs4vYYA/zg9pTRZWwtaR3Xik3ZfJfrjdA==" saltValue="4EubXJIWK4YcuO4+fQV+QJO/3LqBlxnukAcCo/7nQ6gm0BMc715NvjlK9A0odT1YT3z+w92MynfFvQT+vR8C8g==" spinCount="100000" sheet="1" objects="1" scenarios="1" formatColumns="0" formatRows="0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60:AM60"/>
    <mergeCell ref="D60:H60"/>
    <mergeCell ref="J60:AF60"/>
    <mergeCell ref="AN61:AP61"/>
    <mergeCell ref="AG61:AM61"/>
    <mergeCell ref="D61:H61"/>
    <mergeCell ref="J61:AF61"/>
    <mergeCell ref="AK31:AO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K29:AO29"/>
    <mergeCell ref="L29:P29"/>
    <mergeCell ref="W29:AE29"/>
    <mergeCell ref="W30:AE30"/>
    <mergeCell ref="AK30:AO30"/>
    <mergeCell ref="L30:P30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</mergeCells>
  <hyperlinks>
    <hyperlink ref="A56" location="'SO 1.1 - Gravitační splaš...'!C2" display="/" xr:uid="{DACCD242-3D15-4724-93B9-02B1E08C9473}"/>
    <hyperlink ref="A57" location="'SO 1.2 - Čerpací stanice ...'!C2" display="/" xr:uid="{58BB2D28-D96B-4E6D-B308-467C337373E2}"/>
    <hyperlink ref="A58" location="'SO 1.3 - Výtlak splaškový...'!C2" display="/" xr:uid="{D7B120E5-EC5A-43E8-9175-8CAEE1A214B4}"/>
    <hyperlink ref="A59" location="'SO 1.K - Obnova komunikac...'!C2" display="/" xr:uid="{3563B870-BE8A-4150-BBC8-76C7DFCA1BE8}"/>
    <hyperlink ref="A60" location="'PS 1.1 - Technologická čá...'!C2" display="/" xr:uid="{0B503AFF-979D-447F-9310-7E0863BE39D1}"/>
    <hyperlink ref="A61" location="'PS 1.2 - Elektro technolo...'!C2" display="/" xr:uid="{630102EB-1F15-480E-A497-A5653EBEAE82}"/>
    <hyperlink ref="A62" location="'SO 3 - Veřejná část kanal...'!C2" display="/" xr:uid="{DDE07F52-E830-4D5F-81EF-23A7A9D807D2}"/>
    <hyperlink ref="A63" location="'OVN - Ostatní a vedlejší ...'!C2" display="/" xr:uid="{28423F4D-C033-44C0-8558-B8024670B085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E2DDD-4E84-4D80-A996-C68532DF9713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6.578125" style="243" customWidth="1"/>
    <col min="2" max="2" width="1.3125" style="243" customWidth="1"/>
    <col min="3" max="4" width="3.9453125" style="243" customWidth="1"/>
    <col min="5" max="5" width="9.20703125" style="243" customWidth="1"/>
    <col min="6" max="6" width="7.20703125" style="243" customWidth="1"/>
    <col min="7" max="7" width="3.9453125" style="243" customWidth="1"/>
    <col min="8" max="8" width="61.41796875" style="243" customWidth="1"/>
    <col min="9" max="10" width="15.7890625" style="243" customWidth="1"/>
    <col min="11" max="11" width="1.3125" style="243" customWidth="1"/>
    <col min="12" max="16384" width="8.83984375" style="1"/>
  </cols>
  <sheetData>
    <row r="1" spans="2:11" s="1" customFormat="1" ht="37.5" customHeight="1"/>
    <row r="2" spans="2:11" s="1" customFormat="1" ht="7.5" customHeight="1">
      <c r="B2" s="267"/>
      <c r="C2" s="266"/>
      <c r="D2" s="266"/>
      <c r="E2" s="266"/>
      <c r="F2" s="266"/>
      <c r="G2" s="266"/>
      <c r="H2" s="266"/>
      <c r="I2" s="266"/>
      <c r="J2" s="266"/>
      <c r="K2" s="265"/>
    </row>
    <row r="3" spans="2:11" s="326" customFormat="1" ht="45" customHeight="1">
      <c r="B3" s="263"/>
      <c r="C3" s="264" t="s">
        <v>2052</v>
      </c>
      <c r="D3" s="264"/>
      <c r="E3" s="264"/>
      <c r="F3" s="264"/>
      <c r="G3" s="264"/>
      <c r="H3" s="264"/>
      <c r="I3" s="264"/>
      <c r="J3" s="264"/>
      <c r="K3" s="259"/>
    </row>
    <row r="4" spans="2:11" s="1" customFormat="1" ht="25.5" customHeight="1">
      <c r="B4" s="282"/>
      <c r="C4" s="323" t="s">
        <v>2051</v>
      </c>
      <c r="D4" s="323"/>
      <c r="E4" s="323"/>
      <c r="F4" s="323"/>
      <c r="G4" s="323"/>
      <c r="H4" s="323"/>
      <c r="I4" s="323"/>
      <c r="J4" s="323"/>
      <c r="K4" s="277"/>
    </row>
    <row r="5" spans="2:11" s="1" customFormat="1" ht="5.25" customHeight="1">
      <c r="B5" s="282"/>
      <c r="C5" s="322"/>
      <c r="D5" s="322"/>
      <c r="E5" s="322"/>
      <c r="F5" s="322"/>
      <c r="G5" s="322"/>
      <c r="H5" s="322"/>
      <c r="I5" s="322"/>
      <c r="J5" s="322"/>
      <c r="K5" s="277"/>
    </row>
    <row r="6" spans="2:11" s="1" customFormat="1" ht="15" customHeight="1">
      <c r="B6" s="282"/>
      <c r="C6" s="318" t="s">
        <v>2050</v>
      </c>
      <c r="D6" s="318"/>
      <c r="E6" s="318"/>
      <c r="F6" s="318"/>
      <c r="G6" s="318"/>
      <c r="H6" s="318"/>
      <c r="I6" s="318"/>
      <c r="J6" s="318"/>
      <c r="K6" s="277"/>
    </row>
    <row r="7" spans="2:11" s="1" customFormat="1" ht="15" customHeight="1">
      <c r="B7" s="324"/>
      <c r="C7" s="318" t="s">
        <v>2049</v>
      </c>
      <c r="D7" s="318"/>
      <c r="E7" s="318"/>
      <c r="F7" s="318"/>
      <c r="G7" s="318"/>
      <c r="H7" s="318"/>
      <c r="I7" s="318"/>
      <c r="J7" s="318"/>
      <c r="K7" s="277"/>
    </row>
    <row r="8" spans="2:11" s="1" customFormat="1" ht="12.75" customHeight="1">
      <c r="B8" s="324"/>
      <c r="C8" s="275"/>
      <c r="D8" s="275"/>
      <c r="E8" s="275"/>
      <c r="F8" s="275"/>
      <c r="G8" s="275"/>
      <c r="H8" s="275"/>
      <c r="I8" s="275"/>
      <c r="J8" s="275"/>
      <c r="K8" s="277"/>
    </row>
    <row r="9" spans="2:11" s="1" customFormat="1" ht="15" customHeight="1">
      <c r="B9" s="324"/>
      <c r="C9" s="318" t="s">
        <v>2048</v>
      </c>
      <c r="D9" s="318"/>
      <c r="E9" s="318"/>
      <c r="F9" s="318"/>
      <c r="G9" s="318"/>
      <c r="H9" s="318"/>
      <c r="I9" s="318"/>
      <c r="J9" s="318"/>
      <c r="K9" s="277"/>
    </row>
    <row r="10" spans="2:11" s="1" customFormat="1" ht="15" customHeight="1">
      <c r="B10" s="324"/>
      <c r="C10" s="275"/>
      <c r="D10" s="318" t="s">
        <v>2047</v>
      </c>
      <c r="E10" s="318"/>
      <c r="F10" s="318"/>
      <c r="G10" s="318"/>
      <c r="H10" s="318"/>
      <c r="I10" s="318"/>
      <c r="J10" s="318"/>
      <c r="K10" s="277"/>
    </row>
    <row r="11" spans="2:11" s="1" customFormat="1" ht="15" customHeight="1">
      <c r="B11" s="324"/>
      <c r="C11" s="319"/>
      <c r="D11" s="318" t="s">
        <v>2046</v>
      </c>
      <c r="E11" s="318"/>
      <c r="F11" s="318"/>
      <c r="G11" s="318"/>
      <c r="H11" s="318"/>
      <c r="I11" s="318"/>
      <c r="J11" s="318"/>
      <c r="K11" s="277"/>
    </row>
    <row r="12" spans="2:11" s="1" customFormat="1" ht="15" customHeight="1">
      <c r="B12" s="324"/>
      <c r="C12" s="319"/>
      <c r="D12" s="275"/>
      <c r="E12" s="275"/>
      <c r="F12" s="275"/>
      <c r="G12" s="275"/>
      <c r="H12" s="275"/>
      <c r="I12" s="275"/>
      <c r="J12" s="275"/>
      <c r="K12" s="277"/>
    </row>
    <row r="13" spans="2:11" s="1" customFormat="1" ht="15" customHeight="1">
      <c r="B13" s="324"/>
      <c r="C13" s="319"/>
      <c r="D13" s="251" t="s">
        <v>2045</v>
      </c>
      <c r="E13" s="275"/>
      <c r="F13" s="275"/>
      <c r="G13" s="275"/>
      <c r="H13" s="275"/>
      <c r="I13" s="275"/>
      <c r="J13" s="275"/>
      <c r="K13" s="277"/>
    </row>
    <row r="14" spans="2:11" s="1" customFormat="1" ht="12.75" customHeight="1">
      <c r="B14" s="324"/>
      <c r="C14" s="319"/>
      <c r="D14" s="319"/>
      <c r="E14" s="319"/>
      <c r="F14" s="319"/>
      <c r="G14" s="319"/>
      <c r="H14" s="319"/>
      <c r="I14" s="319"/>
      <c r="J14" s="319"/>
      <c r="K14" s="277"/>
    </row>
    <row r="15" spans="2:11" s="1" customFormat="1" ht="15" customHeight="1">
      <c r="B15" s="324"/>
      <c r="C15" s="319"/>
      <c r="D15" s="318" t="s">
        <v>2044</v>
      </c>
      <c r="E15" s="318"/>
      <c r="F15" s="318"/>
      <c r="G15" s="318"/>
      <c r="H15" s="318"/>
      <c r="I15" s="318"/>
      <c r="J15" s="318"/>
      <c r="K15" s="277"/>
    </row>
    <row r="16" spans="2:11" s="1" customFormat="1" ht="15" customHeight="1">
      <c r="B16" s="324"/>
      <c r="C16" s="319"/>
      <c r="D16" s="318" t="s">
        <v>2043</v>
      </c>
      <c r="E16" s="318"/>
      <c r="F16" s="318"/>
      <c r="G16" s="318"/>
      <c r="H16" s="318"/>
      <c r="I16" s="318"/>
      <c r="J16" s="318"/>
      <c r="K16" s="277"/>
    </row>
    <row r="17" spans="2:11" s="1" customFormat="1" ht="15" customHeight="1">
      <c r="B17" s="324"/>
      <c r="C17" s="319"/>
      <c r="D17" s="318" t="s">
        <v>2042</v>
      </c>
      <c r="E17" s="318"/>
      <c r="F17" s="318"/>
      <c r="G17" s="318"/>
      <c r="H17" s="318"/>
      <c r="I17" s="318"/>
      <c r="J17" s="318"/>
      <c r="K17" s="277"/>
    </row>
    <row r="18" spans="2:11" s="1" customFormat="1" ht="15" customHeight="1">
      <c r="B18" s="324"/>
      <c r="C18" s="319"/>
      <c r="D18" s="319"/>
      <c r="E18" s="325" t="s">
        <v>6</v>
      </c>
      <c r="F18" s="318" t="s">
        <v>2041</v>
      </c>
      <c r="G18" s="318"/>
      <c r="H18" s="318"/>
      <c r="I18" s="318"/>
      <c r="J18" s="318"/>
      <c r="K18" s="277"/>
    </row>
    <row r="19" spans="2:11" s="1" customFormat="1" ht="15" customHeight="1">
      <c r="B19" s="324"/>
      <c r="C19" s="319"/>
      <c r="D19" s="319"/>
      <c r="E19" s="325" t="s">
        <v>1876</v>
      </c>
      <c r="F19" s="318" t="s">
        <v>2040</v>
      </c>
      <c r="G19" s="318"/>
      <c r="H19" s="318"/>
      <c r="I19" s="318"/>
      <c r="J19" s="318"/>
      <c r="K19" s="277"/>
    </row>
    <row r="20" spans="2:11" s="1" customFormat="1" ht="15" customHeight="1">
      <c r="B20" s="324"/>
      <c r="C20" s="319"/>
      <c r="D20" s="319"/>
      <c r="E20" s="325" t="s">
        <v>1878</v>
      </c>
      <c r="F20" s="318" t="s">
        <v>1877</v>
      </c>
      <c r="G20" s="318"/>
      <c r="H20" s="318"/>
      <c r="I20" s="318"/>
      <c r="J20" s="318"/>
      <c r="K20" s="277"/>
    </row>
    <row r="21" spans="2:11" s="1" customFormat="1" ht="15" customHeight="1">
      <c r="B21" s="324"/>
      <c r="C21" s="319"/>
      <c r="D21" s="319"/>
      <c r="E21" s="325" t="s">
        <v>1874</v>
      </c>
      <c r="F21" s="318" t="s">
        <v>1873</v>
      </c>
      <c r="G21" s="318"/>
      <c r="H21" s="318"/>
      <c r="I21" s="318"/>
      <c r="J21" s="318"/>
      <c r="K21" s="277"/>
    </row>
    <row r="22" spans="2:11" s="1" customFormat="1" ht="15" customHeight="1">
      <c r="B22" s="324"/>
      <c r="C22" s="319"/>
      <c r="D22" s="319"/>
      <c r="E22" s="325" t="s">
        <v>1872</v>
      </c>
      <c r="F22" s="318" t="s">
        <v>2039</v>
      </c>
      <c r="G22" s="318"/>
      <c r="H22" s="318"/>
      <c r="I22" s="318"/>
      <c r="J22" s="318"/>
      <c r="K22" s="277"/>
    </row>
    <row r="23" spans="2:11" s="1" customFormat="1" ht="15" customHeight="1">
      <c r="B23" s="324"/>
      <c r="C23" s="319"/>
      <c r="D23" s="319"/>
      <c r="E23" s="325" t="s">
        <v>21</v>
      </c>
      <c r="F23" s="318" t="s">
        <v>2038</v>
      </c>
      <c r="G23" s="318"/>
      <c r="H23" s="318"/>
      <c r="I23" s="318"/>
      <c r="J23" s="318"/>
      <c r="K23" s="277"/>
    </row>
    <row r="24" spans="2:11" s="1" customFormat="1" ht="12.75" customHeight="1">
      <c r="B24" s="324"/>
      <c r="C24" s="319"/>
      <c r="D24" s="319"/>
      <c r="E24" s="319"/>
      <c r="F24" s="319"/>
      <c r="G24" s="319"/>
      <c r="H24" s="319"/>
      <c r="I24" s="319"/>
      <c r="J24" s="319"/>
      <c r="K24" s="277"/>
    </row>
    <row r="25" spans="2:11" s="1" customFormat="1" ht="15" customHeight="1">
      <c r="B25" s="324"/>
      <c r="C25" s="318" t="s">
        <v>2037</v>
      </c>
      <c r="D25" s="318"/>
      <c r="E25" s="318"/>
      <c r="F25" s="318"/>
      <c r="G25" s="318"/>
      <c r="H25" s="318"/>
      <c r="I25" s="318"/>
      <c r="J25" s="318"/>
      <c r="K25" s="277"/>
    </row>
    <row r="26" spans="2:11" s="1" customFormat="1" ht="15" customHeight="1">
      <c r="B26" s="324"/>
      <c r="C26" s="318" t="s">
        <v>2036</v>
      </c>
      <c r="D26" s="318"/>
      <c r="E26" s="318"/>
      <c r="F26" s="318"/>
      <c r="G26" s="318"/>
      <c r="H26" s="318"/>
      <c r="I26" s="318"/>
      <c r="J26" s="318"/>
      <c r="K26" s="277"/>
    </row>
    <row r="27" spans="2:11" s="1" customFormat="1" ht="15" customHeight="1">
      <c r="B27" s="324"/>
      <c r="C27" s="275"/>
      <c r="D27" s="318" t="s">
        <v>2035</v>
      </c>
      <c r="E27" s="318"/>
      <c r="F27" s="318"/>
      <c r="G27" s="318"/>
      <c r="H27" s="318"/>
      <c r="I27" s="318"/>
      <c r="J27" s="318"/>
      <c r="K27" s="277"/>
    </row>
    <row r="28" spans="2:11" s="1" customFormat="1" ht="15" customHeight="1">
      <c r="B28" s="324"/>
      <c r="C28" s="319"/>
      <c r="D28" s="318" t="s">
        <v>2034</v>
      </c>
      <c r="E28" s="318"/>
      <c r="F28" s="318"/>
      <c r="G28" s="318"/>
      <c r="H28" s="318"/>
      <c r="I28" s="318"/>
      <c r="J28" s="318"/>
      <c r="K28" s="277"/>
    </row>
    <row r="29" spans="2:11" s="1" customFormat="1" ht="12.75" customHeight="1">
      <c r="B29" s="324"/>
      <c r="C29" s="319"/>
      <c r="D29" s="319"/>
      <c r="E29" s="319"/>
      <c r="F29" s="319"/>
      <c r="G29" s="319"/>
      <c r="H29" s="319"/>
      <c r="I29" s="319"/>
      <c r="J29" s="319"/>
      <c r="K29" s="277"/>
    </row>
    <row r="30" spans="2:11" s="1" customFormat="1" ht="15" customHeight="1">
      <c r="B30" s="324"/>
      <c r="C30" s="319"/>
      <c r="D30" s="318" t="s">
        <v>2033</v>
      </c>
      <c r="E30" s="318"/>
      <c r="F30" s="318"/>
      <c r="G30" s="318"/>
      <c r="H30" s="318"/>
      <c r="I30" s="318"/>
      <c r="J30" s="318"/>
      <c r="K30" s="277"/>
    </row>
    <row r="31" spans="2:11" s="1" customFormat="1" ht="15" customHeight="1">
      <c r="B31" s="324"/>
      <c r="C31" s="319"/>
      <c r="D31" s="318" t="s">
        <v>2032</v>
      </c>
      <c r="E31" s="318"/>
      <c r="F31" s="318"/>
      <c r="G31" s="318"/>
      <c r="H31" s="318"/>
      <c r="I31" s="318"/>
      <c r="J31" s="318"/>
      <c r="K31" s="277"/>
    </row>
    <row r="32" spans="2:11" s="1" customFormat="1" ht="12.75" customHeight="1">
      <c r="B32" s="324"/>
      <c r="C32" s="319"/>
      <c r="D32" s="319"/>
      <c r="E32" s="319"/>
      <c r="F32" s="319"/>
      <c r="G32" s="319"/>
      <c r="H32" s="319"/>
      <c r="I32" s="319"/>
      <c r="J32" s="319"/>
      <c r="K32" s="277"/>
    </row>
    <row r="33" spans="2:11" s="1" customFormat="1" ht="15" customHeight="1">
      <c r="B33" s="324"/>
      <c r="C33" s="319"/>
      <c r="D33" s="318" t="s">
        <v>2031</v>
      </c>
      <c r="E33" s="318"/>
      <c r="F33" s="318"/>
      <c r="G33" s="318"/>
      <c r="H33" s="318"/>
      <c r="I33" s="318"/>
      <c r="J33" s="318"/>
      <c r="K33" s="277"/>
    </row>
    <row r="34" spans="2:11" s="1" customFormat="1" ht="15" customHeight="1">
      <c r="B34" s="324"/>
      <c r="C34" s="319"/>
      <c r="D34" s="318" t="s">
        <v>2030</v>
      </c>
      <c r="E34" s="318"/>
      <c r="F34" s="318"/>
      <c r="G34" s="318"/>
      <c r="H34" s="318"/>
      <c r="I34" s="318"/>
      <c r="J34" s="318"/>
      <c r="K34" s="277"/>
    </row>
    <row r="35" spans="2:11" s="1" customFormat="1" ht="15" customHeight="1">
      <c r="B35" s="324"/>
      <c r="C35" s="319"/>
      <c r="D35" s="318" t="s">
        <v>2029</v>
      </c>
      <c r="E35" s="318"/>
      <c r="F35" s="318"/>
      <c r="G35" s="318"/>
      <c r="H35" s="318"/>
      <c r="I35" s="318"/>
      <c r="J35" s="318"/>
      <c r="K35" s="277"/>
    </row>
    <row r="36" spans="2:11" s="1" customFormat="1" ht="15" customHeight="1">
      <c r="B36" s="324"/>
      <c r="C36" s="319"/>
      <c r="D36" s="275"/>
      <c r="E36" s="251" t="s">
        <v>860</v>
      </c>
      <c r="F36" s="275"/>
      <c r="G36" s="318" t="s">
        <v>2028</v>
      </c>
      <c r="H36" s="318"/>
      <c r="I36" s="318"/>
      <c r="J36" s="318"/>
      <c r="K36" s="277"/>
    </row>
    <row r="37" spans="2:11" s="1" customFormat="1" ht="30.75" customHeight="1">
      <c r="B37" s="324"/>
      <c r="C37" s="319"/>
      <c r="D37" s="275"/>
      <c r="E37" s="251" t="s">
        <v>2027</v>
      </c>
      <c r="F37" s="275"/>
      <c r="G37" s="318" t="s">
        <v>2026</v>
      </c>
      <c r="H37" s="318"/>
      <c r="I37" s="318"/>
      <c r="J37" s="318"/>
      <c r="K37" s="277"/>
    </row>
    <row r="38" spans="2:11" s="1" customFormat="1" ht="15" customHeight="1">
      <c r="B38" s="324"/>
      <c r="C38" s="319"/>
      <c r="D38" s="275"/>
      <c r="E38" s="251" t="s">
        <v>56</v>
      </c>
      <c r="F38" s="275"/>
      <c r="G38" s="318" t="s">
        <v>2025</v>
      </c>
      <c r="H38" s="318"/>
      <c r="I38" s="318"/>
      <c r="J38" s="318"/>
      <c r="K38" s="277"/>
    </row>
    <row r="39" spans="2:11" s="1" customFormat="1" ht="15" customHeight="1">
      <c r="B39" s="324"/>
      <c r="C39" s="319"/>
      <c r="D39" s="275"/>
      <c r="E39" s="251" t="s">
        <v>55</v>
      </c>
      <c r="F39" s="275"/>
      <c r="G39" s="318" t="s">
        <v>2024</v>
      </c>
      <c r="H39" s="318"/>
      <c r="I39" s="318"/>
      <c r="J39" s="318"/>
      <c r="K39" s="277"/>
    </row>
    <row r="40" spans="2:11" s="1" customFormat="1" ht="15" customHeight="1">
      <c r="B40" s="324"/>
      <c r="C40" s="319"/>
      <c r="D40" s="275"/>
      <c r="E40" s="251" t="s">
        <v>859</v>
      </c>
      <c r="F40" s="275"/>
      <c r="G40" s="318" t="s">
        <v>1921</v>
      </c>
      <c r="H40" s="318"/>
      <c r="I40" s="318"/>
      <c r="J40" s="318"/>
      <c r="K40" s="277"/>
    </row>
    <row r="41" spans="2:11" s="1" customFormat="1" ht="15" customHeight="1">
      <c r="B41" s="324"/>
      <c r="C41" s="319"/>
      <c r="D41" s="275"/>
      <c r="E41" s="251" t="s">
        <v>858</v>
      </c>
      <c r="F41" s="275"/>
      <c r="G41" s="318" t="s">
        <v>2023</v>
      </c>
      <c r="H41" s="318"/>
      <c r="I41" s="318"/>
      <c r="J41" s="318"/>
      <c r="K41" s="277"/>
    </row>
    <row r="42" spans="2:11" s="1" customFormat="1" ht="15" customHeight="1">
      <c r="B42" s="324"/>
      <c r="C42" s="319"/>
      <c r="D42" s="275"/>
      <c r="E42" s="251" t="s">
        <v>2022</v>
      </c>
      <c r="F42" s="275"/>
      <c r="G42" s="318" t="s">
        <v>2021</v>
      </c>
      <c r="H42" s="318"/>
      <c r="I42" s="318"/>
      <c r="J42" s="318"/>
      <c r="K42" s="277"/>
    </row>
    <row r="43" spans="2:11" s="1" customFormat="1" ht="15" customHeight="1">
      <c r="B43" s="324"/>
      <c r="C43" s="319"/>
      <c r="D43" s="275"/>
      <c r="E43" s="251"/>
      <c r="F43" s="275"/>
      <c r="G43" s="318" t="s">
        <v>2020</v>
      </c>
      <c r="H43" s="318"/>
      <c r="I43" s="318"/>
      <c r="J43" s="318"/>
      <c r="K43" s="277"/>
    </row>
    <row r="44" spans="2:11" s="1" customFormat="1" ht="15" customHeight="1">
      <c r="B44" s="324"/>
      <c r="C44" s="319"/>
      <c r="D44" s="275"/>
      <c r="E44" s="251" t="s">
        <v>2019</v>
      </c>
      <c r="F44" s="275"/>
      <c r="G44" s="318" t="s">
        <v>2018</v>
      </c>
      <c r="H44" s="318"/>
      <c r="I44" s="318"/>
      <c r="J44" s="318"/>
      <c r="K44" s="277"/>
    </row>
    <row r="45" spans="2:11" s="1" customFormat="1" ht="15" customHeight="1">
      <c r="B45" s="324"/>
      <c r="C45" s="319"/>
      <c r="D45" s="275"/>
      <c r="E45" s="251" t="s">
        <v>855</v>
      </c>
      <c r="F45" s="275"/>
      <c r="G45" s="318" t="s">
        <v>2017</v>
      </c>
      <c r="H45" s="318"/>
      <c r="I45" s="318"/>
      <c r="J45" s="318"/>
      <c r="K45" s="277"/>
    </row>
    <row r="46" spans="2:11" s="1" customFormat="1" ht="12.75" customHeight="1">
      <c r="B46" s="324"/>
      <c r="C46" s="319"/>
      <c r="D46" s="275"/>
      <c r="E46" s="275"/>
      <c r="F46" s="275"/>
      <c r="G46" s="275"/>
      <c r="H46" s="275"/>
      <c r="I46" s="275"/>
      <c r="J46" s="275"/>
      <c r="K46" s="277"/>
    </row>
    <row r="47" spans="2:11" s="1" customFormat="1" ht="15" customHeight="1">
      <c r="B47" s="324"/>
      <c r="C47" s="319"/>
      <c r="D47" s="318" t="s">
        <v>2016</v>
      </c>
      <c r="E47" s="318"/>
      <c r="F47" s="318"/>
      <c r="G47" s="318"/>
      <c r="H47" s="318"/>
      <c r="I47" s="318"/>
      <c r="J47" s="318"/>
      <c r="K47" s="277"/>
    </row>
    <row r="48" spans="2:11" s="1" customFormat="1" ht="15" customHeight="1">
      <c r="B48" s="324"/>
      <c r="C48" s="319"/>
      <c r="D48" s="319"/>
      <c r="E48" s="318" t="s">
        <v>2015</v>
      </c>
      <c r="F48" s="318"/>
      <c r="G48" s="318"/>
      <c r="H48" s="318"/>
      <c r="I48" s="318"/>
      <c r="J48" s="318"/>
      <c r="K48" s="277"/>
    </row>
    <row r="49" spans="2:11" s="1" customFormat="1" ht="15" customHeight="1">
      <c r="B49" s="324"/>
      <c r="C49" s="319"/>
      <c r="D49" s="319"/>
      <c r="E49" s="318" t="s">
        <v>2014</v>
      </c>
      <c r="F49" s="318"/>
      <c r="G49" s="318"/>
      <c r="H49" s="318"/>
      <c r="I49" s="318"/>
      <c r="J49" s="318"/>
      <c r="K49" s="277"/>
    </row>
    <row r="50" spans="2:11" s="1" customFormat="1" ht="15" customHeight="1">
      <c r="B50" s="324"/>
      <c r="C50" s="319"/>
      <c r="D50" s="319"/>
      <c r="E50" s="318" t="s">
        <v>2013</v>
      </c>
      <c r="F50" s="318"/>
      <c r="G50" s="318"/>
      <c r="H50" s="318"/>
      <c r="I50" s="318"/>
      <c r="J50" s="318"/>
      <c r="K50" s="277"/>
    </row>
    <row r="51" spans="2:11" s="1" customFormat="1" ht="15" customHeight="1">
      <c r="B51" s="324"/>
      <c r="C51" s="319"/>
      <c r="D51" s="318" t="s">
        <v>2012</v>
      </c>
      <c r="E51" s="318"/>
      <c r="F51" s="318"/>
      <c r="G51" s="318"/>
      <c r="H51" s="318"/>
      <c r="I51" s="318"/>
      <c r="J51" s="318"/>
      <c r="K51" s="277"/>
    </row>
    <row r="52" spans="2:11" s="1" customFormat="1" ht="25.5" customHeight="1">
      <c r="B52" s="282"/>
      <c r="C52" s="323" t="s">
        <v>2011</v>
      </c>
      <c r="D52" s="323"/>
      <c r="E52" s="323"/>
      <c r="F52" s="323"/>
      <c r="G52" s="323"/>
      <c r="H52" s="323"/>
      <c r="I52" s="323"/>
      <c r="J52" s="323"/>
      <c r="K52" s="277"/>
    </row>
    <row r="53" spans="2:11" s="1" customFormat="1" ht="5.25" customHeight="1">
      <c r="B53" s="282"/>
      <c r="C53" s="322"/>
      <c r="D53" s="322"/>
      <c r="E53" s="322"/>
      <c r="F53" s="322"/>
      <c r="G53" s="322"/>
      <c r="H53" s="322"/>
      <c r="I53" s="322"/>
      <c r="J53" s="322"/>
      <c r="K53" s="277"/>
    </row>
    <row r="54" spans="2:11" s="1" customFormat="1" ht="15" customHeight="1">
      <c r="B54" s="282"/>
      <c r="C54" s="318" t="s">
        <v>2010</v>
      </c>
      <c r="D54" s="318"/>
      <c r="E54" s="318"/>
      <c r="F54" s="318"/>
      <c r="G54" s="318"/>
      <c r="H54" s="318"/>
      <c r="I54" s="318"/>
      <c r="J54" s="318"/>
      <c r="K54" s="277"/>
    </row>
    <row r="55" spans="2:11" s="1" customFormat="1" ht="15" customHeight="1">
      <c r="B55" s="282"/>
      <c r="C55" s="318" t="s">
        <v>2009</v>
      </c>
      <c r="D55" s="318"/>
      <c r="E55" s="318"/>
      <c r="F55" s="318"/>
      <c r="G55" s="318"/>
      <c r="H55" s="318"/>
      <c r="I55" s="318"/>
      <c r="J55" s="318"/>
      <c r="K55" s="277"/>
    </row>
    <row r="56" spans="2:11" s="1" customFormat="1" ht="12.75" customHeight="1">
      <c r="B56" s="282"/>
      <c r="C56" s="275"/>
      <c r="D56" s="275"/>
      <c r="E56" s="275"/>
      <c r="F56" s="275"/>
      <c r="G56" s="275"/>
      <c r="H56" s="275"/>
      <c r="I56" s="275"/>
      <c r="J56" s="275"/>
      <c r="K56" s="277"/>
    </row>
    <row r="57" spans="2:11" s="1" customFormat="1" ht="15" customHeight="1">
      <c r="B57" s="282"/>
      <c r="C57" s="318" t="s">
        <v>2008</v>
      </c>
      <c r="D57" s="318"/>
      <c r="E57" s="318"/>
      <c r="F57" s="318"/>
      <c r="G57" s="318"/>
      <c r="H57" s="318"/>
      <c r="I57" s="318"/>
      <c r="J57" s="318"/>
      <c r="K57" s="277"/>
    </row>
    <row r="58" spans="2:11" s="1" customFormat="1" ht="15" customHeight="1">
      <c r="B58" s="282"/>
      <c r="C58" s="319"/>
      <c r="D58" s="318" t="s">
        <v>2007</v>
      </c>
      <c r="E58" s="318"/>
      <c r="F58" s="318"/>
      <c r="G58" s="318"/>
      <c r="H58" s="318"/>
      <c r="I58" s="318"/>
      <c r="J58" s="318"/>
      <c r="K58" s="277"/>
    </row>
    <row r="59" spans="2:11" s="1" customFormat="1" ht="15" customHeight="1">
      <c r="B59" s="282"/>
      <c r="C59" s="319"/>
      <c r="D59" s="318" t="s">
        <v>2006</v>
      </c>
      <c r="E59" s="318"/>
      <c r="F59" s="318"/>
      <c r="G59" s="318"/>
      <c r="H59" s="318"/>
      <c r="I59" s="318"/>
      <c r="J59" s="318"/>
      <c r="K59" s="277"/>
    </row>
    <row r="60" spans="2:11" s="1" customFormat="1" ht="15" customHeight="1">
      <c r="B60" s="282"/>
      <c r="C60" s="319"/>
      <c r="D60" s="318" t="s">
        <v>2005</v>
      </c>
      <c r="E60" s="318"/>
      <c r="F60" s="318"/>
      <c r="G60" s="318"/>
      <c r="H60" s="318"/>
      <c r="I60" s="318"/>
      <c r="J60" s="318"/>
      <c r="K60" s="277"/>
    </row>
    <row r="61" spans="2:11" s="1" customFormat="1" ht="15" customHeight="1">
      <c r="B61" s="282"/>
      <c r="C61" s="319"/>
      <c r="D61" s="318" t="s">
        <v>2004</v>
      </c>
      <c r="E61" s="318"/>
      <c r="F61" s="318"/>
      <c r="G61" s="318"/>
      <c r="H61" s="318"/>
      <c r="I61" s="318"/>
      <c r="J61" s="318"/>
      <c r="K61" s="277"/>
    </row>
    <row r="62" spans="2:11" s="1" customFormat="1" ht="15" customHeight="1">
      <c r="B62" s="282"/>
      <c r="C62" s="319"/>
      <c r="D62" s="320" t="s">
        <v>2003</v>
      </c>
      <c r="E62" s="320"/>
      <c r="F62" s="320"/>
      <c r="G62" s="320"/>
      <c r="H62" s="320"/>
      <c r="I62" s="320"/>
      <c r="J62" s="320"/>
      <c r="K62" s="277"/>
    </row>
    <row r="63" spans="2:11" s="1" customFormat="1" ht="15" customHeight="1">
      <c r="B63" s="282"/>
      <c r="C63" s="319"/>
      <c r="D63" s="318" t="s">
        <v>2002</v>
      </c>
      <c r="E63" s="318"/>
      <c r="F63" s="318"/>
      <c r="G63" s="318"/>
      <c r="H63" s="318"/>
      <c r="I63" s="318"/>
      <c r="J63" s="318"/>
      <c r="K63" s="277"/>
    </row>
    <row r="64" spans="2:11" s="1" customFormat="1" ht="12.75" customHeight="1">
      <c r="B64" s="282"/>
      <c r="C64" s="319"/>
      <c r="D64" s="319"/>
      <c r="E64" s="321"/>
      <c r="F64" s="319"/>
      <c r="G64" s="319"/>
      <c r="H64" s="319"/>
      <c r="I64" s="319"/>
      <c r="J64" s="319"/>
      <c r="K64" s="277"/>
    </row>
    <row r="65" spans="2:11" s="1" customFormat="1" ht="15" customHeight="1">
      <c r="B65" s="282"/>
      <c r="C65" s="319"/>
      <c r="D65" s="318" t="s">
        <v>2001</v>
      </c>
      <c r="E65" s="318"/>
      <c r="F65" s="318"/>
      <c r="G65" s="318"/>
      <c r="H65" s="318"/>
      <c r="I65" s="318"/>
      <c r="J65" s="318"/>
      <c r="K65" s="277"/>
    </row>
    <row r="66" spans="2:11" s="1" customFormat="1" ht="15" customHeight="1">
      <c r="B66" s="282"/>
      <c r="C66" s="319"/>
      <c r="D66" s="320" t="s">
        <v>2000</v>
      </c>
      <c r="E66" s="320"/>
      <c r="F66" s="320"/>
      <c r="G66" s="320"/>
      <c r="H66" s="320"/>
      <c r="I66" s="320"/>
      <c r="J66" s="320"/>
      <c r="K66" s="277"/>
    </row>
    <row r="67" spans="2:11" s="1" customFormat="1" ht="15" customHeight="1">
      <c r="B67" s="282"/>
      <c r="C67" s="319"/>
      <c r="D67" s="318" t="s">
        <v>1999</v>
      </c>
      <c r="E67" s="318"/>
      <c r="F67" s="318"/>
      <c r="G67" s="318"/>
      <c r="H67" s="318"/>
      <c r="I67" s="318"/>
      <c r="J67" s="318"/>
      <c r="K67" s="277"/>
    </row>
    <row r="68" spans="2:11" s="1" customFormat="1" ht="15" customHeight="1">
      <c r="B68" s="282"/>
      <c r="C68" s="319"/>
      <c r="D68" s="318" t="s">
        <v>1998</v>
      </c>
      <c r="E68" s="318"/>
      <c r="F68" s="318"/>
      <c r="G68" s="318"/>
      <c r="H68" s="318"/>
      <c r="I68" s="318"/>
      <c r="J68" s="318"/>
      <c r="K68" s="277"/>
    </row>
    <row r="69" spans="2:11" s="1" customFormat="1" ht="15" customHeight="1">
      <c r="B69" s="282"/>
      <c r="C69" s="319"/>
      <c r="D69" s="318" t="s">
        <v>1997</v>
      </c>
      <c r="E69" s="318"/>
      <c r="F69" s="318"/>
      <c r="G69" s="318"/>
      <c r="H69" s="318"/>
      <c r="I69" s="318"/>
      <c r="J69" s="318"/>
      <c r="K69" s="277"/>
    </row>
    <row r="70" spans="2:11" s="1" customFormat="1" ht="15" customHeight="1">
      <c r="B70" s="282"/>
      <c r="C70" s="319"/>
      <c r="D70" s="318" t="s">
        <v>1996</v>
      </c>
      <c r="E70" s="318"/>
      <c r="F70" s="318"/>
      <c r="G70" s="318"/>
      <c r="H70" s="318"/>
      <c r="I70" s="318"/>
      <c r="J70" s="318"/>
      <c r="K70" s="277"/>
    </row>
    <row r="71" spans="2:11" s="1" customFormat="1" ht="12.75" customHeight="1">
      <c r="B71" s="317"/>
      <c r="C71" s="316"/>
      <c r="D71" s="316"/>
      <c r="E71" s="316"/>
      <c r="F71" s="316"/>
      <c r="G71" s="316"/>
      <c r="H71" s="316"/>
      <c r="I71" s="316"/>
      <c r="J71" s="316"/>
      <c r="K71" s="315"/>
    </row>
    <row r="72" spans="2:11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8"/>
    </row>
    <row r="73" spans="2:11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pans="2:11" s="1" customFormat="1" ht="7.5" customHeight="1">
      <c r="B74" s="294"/>
      <c r="C74" s="293"/>
      <c r="D74" s="293"/>
      <c r="E74" s="293"/>
      <c r="F74" s="293"/>
      <c r="G74" s="293"/>
      <c r="H74" s="293"/>
      <c r="I74" s="293"/>
      <c r="J74" s="293"/>
      <c r="K74" s="292"/>
    </row>
    <row r="75" spans="2:11" s="1" customFormat="1" ht="45" customHeight="1">
      <c r="B75" s="289"/>
      <c r="C75" s="291" t="s">
        <v>1995</v>
      </c>
      <c r="D75" s="291"/>
      <c r="E75" s="291"/>
      <c r="F75" s="291"/>
      <c r="G75" s="291"/>
      <c r="H75" s="291"/>
      <c r="I75" s="291"/>
      <c r="J75" s="291"/>
      <c r="K75" s="287"/>
    </row>
    <row r="76" spans="2:11" s="1" customFormat="1" ht="17.25" customHeight="1">
      <c r="B76" s="289"/>
      <c r="C76" s="283" t="s">
        <v>1944</v>
      </c>
      <c r="D76" s="283"/>
      <c r="E76" s="283"/>
      <c r="F76" s="283" t="s">
        <v>1943</v>
      </c>
      <c r="G76" s="290"/>
      <c r="H76" s="283" t="s">
        <v>55</v>
      </c>
      <c r="I76" s="283" t="s">
        <v>52</v>
      </c>
      <c r="J76" s="283" t="s">
        <v>1942</v>
      </c>
      <c r="K76" s="287"/>
    </row>
    <row r="77" spans="2:11" s="1" customFormat="1" ht="17.25" customHeight="1">
      <c r="B77" s="289"/>
      <c r="C77" s="278" t="s">
        <v>1941</v>
      </c>
      <c r="D77" s="278"/>
      <c r="E77" s="278"/>
      <c r="F77" s="281" t="s">
        <v>1940</v>
      </c>
      <c r="G77" s="288"/>
      <c r="H77" s="278"/>
      <c r="I77" s="278"/>
      <c r="J77" s="278" t="s">
        <v>1939</v>
      </c>
      <c r="K77" s="287"/>
    </row>
    <row r="78" spans="2:11" s="1" customFormat="1" ht="5.25" customHeight="1">
      <c r="B78" s="289"/>
      <c r="C78" s="257"/>
      <c r="D78" s="257"/>
      <c r="E78" s="257"/>
      <c r="F78" s="257"/>
      <c r="G78" s="258"/>
      <c r="H78" s="257"/>
      <c r="I78" s="257"/>
      <c r="J78" s="257"/>
      <c r="K78" s="287"/>
    </row>
    <row r="79" spans="2:11" s="1" customFormat="1" ht="15" customHeight="1">
      <c r="B79" s="289"/>
      <c r="C79" s="251" t="s">
        <v>56</v>
      </c>
      <c r="D79" s="300"/>
      <c r="E79" s="300"/>
      <c r="F79" s="250" t="s">
        <v>1896</v>
      </c>
      <c r="G79" s="251"/>
      <c r="H79" s="251" t="s">
        <v>1994</v>
      </c>
      <c r="I79" s="251" t="s">
        <v>1914</v>
      </c>
      <c r="J79" s="251">
        <v>20</v>
      </c>
      <c r="K79" s="287"/>
    </row>
    <row r="80" spans="2:11" s="1" customFormat="1" ht="15" customHeight="1">
      <c r="B80" s="289"/>
      <c r="C80" s="251" t="s">
        <v>1938</v>
      </c>
      <c r="D80" s="251"/>
      <c r="E80" s="251"/>
      <c r="F80" s="250" t="s">
        <v>1896</v>
      </c>
      <c r="G80" s="251"/>
      <c r="H80" s="251" t="s">
        <v>1993</v>
      </c>
      <c r="I80" s="251" t="s">
        <v>1914</v>
      </c>
      <c r="J80" s="251">
        <v>120</v>
      </c>
      <c r="K80" s="287"/>
    </row>
    <row r="81" spans="2:11" s="1" customFormat="1" ht="15" customHeight="1">
      <c r="B81" s="256"/>
      <c r="C81" s="251" t="s">
        <v>1933</v>
      </c>
      <c r="D81" s="251"/>
      <c r="E81" s="251"/>
      <c r="F81" s="250" t="s">
        <v>1893</v>
      </c>
      <c r="G81" s="251"/>
      <c r="H81" s="251" t="s">
        <v>1992</v>
      </c>
      <c r="I81" s="251" t="s">
        <v>1914</v>
      </c>
      <c r="J81" s="251">
        <v>50</v>
      </c>
      <c r="K81" s="287"/>
    </row>
    <row r="82" spans="2:11" s="1" customFormat="1" ht="15" customHeight="1">
      <c r="B82" s="256"/>
      <c r="C82" s="251" t="s">
        <v>1932</v>
      </c>
      <c r="D82" s="251"/>
      <c r="E82" s="251"/>
      <c r="F82" s="250" t="s">
        <v>1896</v>
      </c>
      <c r="G82" s="251"/>
      <c r="H82" s="251" t="s">
        <v>1991</v>
      </c>
      <c r="I82" s="251" t="s">
        <v>1931</v>
      </c>
      <c r="J82" s="251"/>
      <c r="K82" s="287"/>
    </row>
    <row r="83" spans="2:11" s="1" customFormat="1" ht="15" customHeight="1">
      <c r="B83" s="256"/>
      <c r="C83" s="251" t="s">
        <v>1970</v>
      </c>
      <c r="D83" s="251"/>
      <c r="E83" s="251"/>
      <c r="F83" s="250" t="s">
        <v>1893</v>
      </c>
      <c r="G83" s="251"/>
      <c r="H83" s="251" t="s">
        <v>1969</v>
      </c>
      <c r="I83" s="251" t="s">
        <v>1914</v>
      </c>
      <c r="J83" s="251">
        <v>15</v>
      </c>
      <c r="K83" s="287"/>
    </row>
    <row r="84" spans="2:11" s="1" customFormat="1" ht="15" customHeight="1">
      <c r="B84" s="256"/>
      <c r="C84" s="251" t="s">
        <v>1968</v>
      </c>
      <c r="D84" s="251"/>
      <c r="E84" s="251"/>
      <c r="F84" s="250" t="s">
        <v>1893</v>
      </c>
      <c r="G84" s="251"/>
      <c r="H84" s="251" t="s">
        <v>1967</v>
      </c>
      <c r="I84" s="251" t="s">
        <v>1914</v>
      </c>
      <c r="J84" s="251">
        <v>15</v>
      </c>
      <c r="K84" s="287"/>
    </row>
    <row r="85" spans="2:11" s="1" customFormat="1" ht="15" customHeight="1">
      <c r="B85" s="256"/>
      <c r="C85" s="251" t="s">
        <v>1966</v>
      </c>
      <c r="D85" s="251"/>
      <c r="E85" s="251"/>
      <c r="F85" s="250" t="s">
        <v>1893</v>
      </c>
      <c r="G85" s="251"/>
      <c r="H85" s="251" t="s">
        <v>1965</v>
      </c>
      <c r="I85" s="251" t="s">
        <v>1914</v>
      </c>
      <c r="J85" s="251">
        <v>20</v>
      </c>
      <c r="K85" s="287"/>
    </row>
    <row r="86" spans="2:11" s="1" customFormat="1" ht="15" customHeight="1">
      <c r="B86" s="256"/>
      <c r="C86" s="251" t="s">
        <v>1964</v>
      </c>
      <c r="D86" s="251"/>
      <c r="E86" s="251"/>
      <c r="F86" s="250" t="s">
        <v>1893</v>
      </c>
      <c r="G86" s="251"/>
      <c r="H86" s="251" t="s">
        <v>1963</v>
      </c>
      <c r="I86" s="251" t="s">
        <v>1914</v>
      </c>
      <c r="J86" s="251">
        <v>20</v>
      </c>
      <c r="K86" s="287"/>
    </row>
    <row r="87" spans="2:11" s="1" customFormat="1" ht="15" customHeight="1">
      <c r="B87" s="256"/>
      <c r="C87" s="251" t="s">
        <v>1930</v>
      </c>
      <c r="D87" s="251"/>
      <c r="E87" s="251"/>
      <c r="F87" s="250" t="s">
        <v>1893</v>
      </c>
      <c r="G87" s="251"/>
      <c r="H87" s="251" t="s">
        <v>1990</v>
      </c>
      <c r="I87" s="251" t="s">
        <v>1914</v>
      </c>
      <c r="J87" s="251">
        <v>50</v>
      </c>
      <c r="K87" s="287"/>
    </row>
    <row r="88" spans="2:11" s="1" customFormat="1" ht="15" customHeight="1">
      <c r="B88" s="256"/>
      <c r="C88" s="251" t="s">
        <v>1989</v>
      </c>
      <c r="D88" s="251"/>
      <c r="E88" s="251"/>
      <c r="F88" s="250" t="s">
        <v>1893</v>
      </c>
      <c r="G88" s="251"/>
      <c r="H88" s="251" t="s">
        <v>1988</v>
      </c>
      <c r="I88" s="251" t="s">
        <v>1914</v>
      </c>
      <c r="J88" s="251">
        <v>20</v>
      </c>
      <c r="K88" s="287"/>
    </row>
    <row r="89" spans="2:11" s="1" customFormat="1" ht="15" customHeight="1">
      <c r="B89" s="256"/>
      <c r="C89" s="251" t="s">
        <v>1987</v>
      </c>
      <c r="D89" s="251"/>
      <c r="E89" s="251"/>
      <c r="F89" s="250" t="s">
        <v>1893</v>
      </c>
      <c r="G89" s="251"/>
      <c r="H89" s="251" t="s">
        <v>1986</v>
      </c>
      <c r="I89" s="251" t="s">
        <v>1914</v>
      </c>
      <c r="J89" s="251">
        <v>20</v>
      </c>
      <c r="K89" s="287"/>
    </row>
    <row r="90" spans="2:11" s="1" customFormat="1" ht="15" customHeight="1">
      <c r="B90" s="256"/>
      <c r="C90" s="251" t="s">
        <v>1928</v>
      </c>
      <c r="D90" s="251"/>
      <c r="E90" s="251"/>
      <c r="F90" s="250" t="s">
        <v>1893</v>
      </c>
      <c r="G90" s="251"/>
      <c r="H90" s="251" t="s">
        <v>1985</v>
      </c>
      <c r="I90" s="251" t="s">
        <v>1914</v>
      </c>
      <c r="J90" s="251">
        <v>50</v>
      </c>
      <c r="K90" s="287"/>
    </row>
    <row r="91" spans="2:11" s="1" customFormat="1" ht="15" customHeight="1">
      <c r="B91" s="256"/>
      <c r="C91" s="251" t="s">
        <v>1929</v>
      </c>
      <c r="D91" s="251"/>
      <c r="E91" s="251"/>
      <c r="F91" s="250" t="s">
        <v>1893</v>
      </c>
      <c r="G91" s="251"/>
      <c r="H91" s="251" t="s">
        <v>1929</v>
      </c>
      <c r="I91" s="251" t="s">
        <v>1914</v>
      </c>
      <c r="J91" s="251">
        <v>50</v>
      </c>
      <c r="K91" s="287"/>
    </row>
    <row r="92" spans="2:11" s="1" customFormat="1" ht="15" customHeight="1">
      <c r="B92" s="256"/>
      <c r="C92" s="251" t="s">
        <v>1962</v>
      </c>
      <c r="D92" s="251"/>
      <c r="E92" s="251"/>
      <c r="F92" s="250" t="s">
        <v>1893</v>
      </c>
      <c r="G92" s="251"/>
      <c r="H92" s="251" t="s">
        <v>1984</v>
      </c>
      <c r="I92" s="251" t="s">
        <v>1914</v>
      </c>
      <c r="J92" s="251">
        <v>255</v>
      </c>
      <c r="K92" s="287"/>
    </row>
    <row r="93" spans="2:11" s="1" customFormat="1" ht="15" customHeight="1">
      <c r="B93" s="256"/>
      <c r="C93" s="251" t="s">
        <v>1960</v>
      </c>
      <c r="D93" s="251"/>
      <c r="E93" s="251"/>
      <c r="F93" s="250" t="s">
        <v>1896</v>
      </c>
      <c r="G93" s="251"/>
      <c r="H93" s="251" t="s">
        <v>1983</v>
      </c>
      <c r="I93" s="251" t="s">
        <v>1958</v>
      </c>
      <c r="J93" s="251"/>
      <c r="K93" s="287"/>
    </row>
    <row r="94" spans="2:11" s="1" customFormat="1" ht="15" customHeight="1">
      <c r="B94" s="256"/>
      <c r="C94" s="251" t="s">
        <v>1957</v>
      </c>
      <c r="D94" s="251"/>
      <c r="E94" s="251"/>
      <c r="F94" s="250" t="s">
        <v>1896</v>
      </c>
      <c r="G94" s="251"/>
      <c r="H94" s="251" t="s">
        <v>1982</v>
      </c>
      <c r="I94" s="251" t="s">
        <v>1891</v>
      </c>
      <c r="J94" s="251"/>
      <c r="K94" s="287"/>
    </row>
    <row r="95" spans="2:11" s="1" customFormat="1" ht="15" customHeight="1">
      <c r="B95" s="256"/>
      <c r="C95" s="251" t="s">
        <v>1955</v>
      </c>
      <c r="D95" s="251"/>
      <c r="E95" s="251"/>
      <c r="F95" s="250" t="s">
        <v>1896</v>
      </c>
      <c r="G95" s="251"/>
      <c r="H95" s="251" t="s">
        <v>1955</v>
      </c>
      <c r="I95" s="251" t="s">
        <v>1891</v>
      </c>
      <c r="J95" s="251"/>
      <c r="K95" s="287"/>
    </row>
    <row r="96" spans="2:11" s="1" customFormat="1" ht="15" customHeight="1">
      <c r="B96" s="256"/>
      <c r="C96" s="251" t="s">
        <v>79</v>
      </c>
      <c r="D96" s="251"/>
      <c r="E96" s="251"/>
      <c r="F96" s="250" t="s">
        <v>1896</v>
      </c>
      <c r="G96" s="251"/>
      <c r="H96" s="251" t="s">
        <v>1981</v>
      </c>
      <c r="I96" s="251" t="s">
        <v>1891</v>
      </c>
      <c r="J96" s="251"/>
      <c r="K96" s="287"/>
    </row>
    <row r="97" spans="2:11" s="1" customFormat="1" ht="15" customHeight="1">
      <c r="B97" s="256"/>
      <c r="C97" s="251" t="s">
        <v>69</v>
      </c>
      <c r="D97" s="251"/>
      <c r="E97" s="251"/>
      <c r="F97" s="250" t="s">
        <v>1896</v>
      </c>
      <c r="G97" s="251"/>
      <c r="H97" s="251" t="s">
        <v>1980</v>
      </c>
      <c r="I97" s="251" t="s">
        <v>1891</v>
      </c>
      <c r="J97" s="251"/>
      <c r="K97" s="287"/>
    </row>
    <row r="98" spans="2:11" s="1" customFormat="1" ht="15" customHeight="1">
      <c r="B98" s="311"/>
      <c r="C98" s="314"/>
      <c r="D98" s="314"/>
      <c r="E98" s="314"/>
      <c r="F98" s="314"/>
      <c r="G98" s="314"/>
      <c r="H98" s="314"/>
      <c r="I98" s="314"/>
      <c r="J98" s="314"/>
      <c r="K98" s="310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pans="2:11" s="1" customFormat="1" ht="7.5" customHeight="1">
      <c r="B101" s="294"/>
      <c r="C101" s="293"/>
      <c r="D101" s="293"/>
      <c r="E101" s="293"/>
      <c r="F101" s="293"/>
      <c r="G101" s="293"/>
      <c r="H101" s="293"/>
      <c r="I101" s="293"/>
      <c r="J101" s="293"/>
      <c r="K101" s="292"/>
    </row>
    <row r="102" spans="2:11" s="1" customFormat="1" ht="45" customHeight="1">
      <c r="B102" s="289"/>
      <c r="C102" s="291" t="s">
        <v>1979</v>
      </c>
      <c r="D102" s="291"/>
      <c r="E102" s="291"/>
      <c r="F102" s="291"/>
      <c r="G102" s="291"/>
      <c r="H102" s="291"/>
      <c r="I102" s="291"/>
      <c r="J102" s="291"/>
      <c r="K102" s="287"/>
    </row>
    <row r="103" spans="2:11" s="1" customFormat="1" ht="17.25" customHeight="1">
      <c r="B103" s="289"/>
      <c r="C103" s="283" t="s">
        <v>1944</v>
      </c>
      <c r="D103" s="283"/>
      <c r="E103" s="283"/>
      <c r="F103" s="283" t="s">
        <v>1943</v>
      </c>
      <c r="G103" s="290"/>
      <c r="H103" s="283" t="s">
        <v>55</v>
      </c>
      <c r="I103" s="283" t="s">
        <v>52</v>
      </c>
      <c r="J103" s="283" t="s">
        <v>1942</v>
      </c>
      <c r="K103" s="287"/>
    </row>
    <row r="104" spans="2:11" s="1" customFormat="1" ht="17.25" customHeight="1">
      <c r="B104" s="289"/>
      <c r="C104" s="278" t="s">
        <v>1941</v>
      </c>
      <c r="D104" s="278"/>
      <c r="E104" s="278"/>
      <c r="F104" s="281" t="s">
        <v>1940</v>
      </c>
      <c r="G104" s="288"/>
      <c r="H104" s="278"/>
      <c r="I104" s="278"/>
      <c r="J104" s="278" t="s">
        <v>1939</v>
      </c>
      <c r="K104" s="287"/>
    </row>
    <row r="105" spans="2:11" s="1" customFormat="1" ht="5.25" customHeight="1">
      <c r="B105" s="289"/>
      <c r="C105" s="283"/>
      <c r="D105" s="283"/>
      <c r="E105" s="283"/>
      <c r="F105" s="283"/>
      <c r="G105" s="290"/>
      <c r="H105" s="283"/>
      <c r="I105" s="283"/>
      <c r="J105" s="283"/>
      <c r="K105" s="287"/>
    </row>
    <row r="106" spans="2:11" s="1" customFormat="1" ht="15" customHeight="1">
      <c r="B106" s="289"/>
      <c r="C106" s="251" t="s">
        <v>56</v>
      </c>
      <c r="D106" s="300"/>
      <c r="E106" s="300"/>
      <c r="F106" s="250" t="s">
        <v>1896</v>
      </c>
      <c r="G106" s="251"/>
      <c r="H106" s="251" t="s">
        <v>1937</v>
      </c>
      <c r="I106" s="251" t="s">
        <v>1914</v>
      </c>
      <c r="J106" s="251">
        <v>20</v>
      </c>
      <c r="K106" s="287"/>
    </row>
    <row r="107" spans="2:11" s="1" customFormat="1" ht="15" customHeight="1">
      <c r="B107" s="289"/>
      <c r="C107" s="251" t="s">
        <v>1938</v>
      </c>
      <c r="D107" s="251"/>
      <c r="E107" s="251"/>
      <c r="F107" s="250" t="s">
        <v>1896</v>
      </c>
      <c r="G107" s="251"/>
      <c r="H107" s="251" t="s">
        <v>1937</v>
      </c>
      <c r="I107" s="251" t="s">
        <v>1914</v>
      </c>
      <c r="J107" s="251">
        <v>120</v>
      </c>
      <c r="K107" s="287"/>
    </row>
    <row r="108" spans="2:11" s="1" customFormat="1" ht="15" customHeight="1">
      <c r="B108" s="256"/>
      <c r="C108" s="251" t="s">
        <v>1933</v>
      </c>
      <c r="D108" s="251"/>
      <c r="E108" s="251"/>
      <c r="F108" s="250" t="s">
        <v>1893</v>
      </c>
      <c r="G108" s="251"/>
      <c r="H108" s="251" t="s">
        <v>1937</v>
      </c>
      <c r="I108" s="251" t="s">
        <v>1914</v>
      </c>
      <c r="J108" s="251">
        <v>50</v>
      </c>
      <c r="K108" s="287"/>
    </row>
    <row r="109" spans="2:11" s="1" customFormat="1" ht="15" customHeight="1">
      <c r="B109" s="256"/>
      <c r="C109" s="251" t="s">
        <v>1932</v>
      </c>
      <c r="D109" s="251"/>
      <c r="E109" s="251"/>
      <c r="F109" s="250" t="s">
        <v>1896</v>
      </c>
      <c r="G109" s="251"/>
      <c r="H109" s="251" t="s">
        <v>1937</v>
      </c>
      <c r="I109" s="251" t="s">
        <v>1931</v>
      </c>
      <c r="J109" s="251"/>
      <c r="K109" s="287"/>
    </row>
    <row r="110" spans="2:11" s="1" customFormat="1" ht="15" customHeight="1">
      <c r="B110" s="256"/>
      <c r="C110" s="251" t="s">
        <v>1930</v>
      </c>
      <c r="D110" s="251"/>
      <c r="E110" s="251"/>
      <c r="F110" s="250" t="s">
        <v>1893</v>
      </c>
      <c r="G110" s="251"/>
      <c r="H110" s="251" t="s">
        <v>1937</v>
      </c>
      <c r="I110" s="251" t="s">
        <v>1914</v>
      </c>
      <c r="J110" s="251">
        <v>50</v>
      </c>
      <c r="K110" s="287"/>
    </row>
    <row r="111" spans="2:11" s="1" customFormat="1" ht="15" customHeight="1">
      <c r="B111" s="256"/>
      <c r="C111" s="251" t="s">
        <v>1929</v>
      </c>
      <c r="D111" s="251"/>
      <c r="E111" s="251"/>
      <c r="F111" s="250" t="s">
        <v>1893</v>
      </c>
      <c r="G111" s="251"/>
      <c r="H111" s="251" t="s">
        <v>1937</v>
      </c>
      <c r="I111" s="251" t="s">
        <v>1914</v>
      </c>
      <c r="J111" s="251">
        <v>50</v>
      </c>
      <c r="K111" s="287"/>
    </row>
    <row r="112" spans="2:11" s="1" customFormat="1" ht="15" customHeight="1">
      <c r="B112" s="256"/>
      <c r="C112" s="251" t="s">
        <v>1928</v>
      </c>
      <c r="D112" s="251"/>
      <c r="E112" s="251"/>
      <c r="F112" s="250" t="s">
        <v>1893</v>
      </c>
      <c r="G112" s="251"/>
      <c r="H112" s="251" t="s">
        <v>1937</v>
      </c>
      <c r="I112" s="251" t="s">
        <v>1914</v>
      </c>
      <c r="J112" s="251">
        <v>50</v>
      </c>
      <c r="K112" s="287"/>
    </row>
    <row r="113" spans="2:11" s="1" customFormat="1" ht="15" customHeight="1">
      <c r="B113" s="256"/>
      <c r="C113" s="251" t="s">
        <v>56</v>
      </c>
      <c r="D113" s="251"/>
      <c r="E113" s="251"/>
      <c r="F113" s="250" t="s">
        <v>1896</v>
      </c>
      <c r="G113" s="251"/>
      <c r="H113" s="251" t="s">
        <v>1978</v>
      </c>
      <c r="I113" s="251" t="s">
        <v>1914</v>
      </c>
      <c r="J113" s="251">
        <v>20</v>
      </c>
      <c r="K113" s="287"/>
    </row>
    <row r="114" spans="2:11" s="1" customFormat="1" ht="15" customHeight="1">
      <c r="B114" s="256"/>
      <c r="C114" s="251" t="s">
        <v>1977</v>
      </c>
      <c r="D114" s="251"/>
      <c r="E114" s="251"/>
      <c r="F114" s="250" t="s">
        <v>1896</v>
      </c>
      <c r="G114" s="251"/>
      <c r="H114" s="251" t="s">
        <v>1976</v>
      </c>
      <c r="I114" s="251" t="s">
        <v>1914</v>
      </c>
      <c r="J114" s="251">
        <v>120</v>
      </c>
      <c r="K114" s="287"/>
    </row>
    <row r="115" spans="2:11" s="1" customFormat="1" ht="15" customHeight="1">
      <c r="B115" s="256"/>
      <c r="C115" s="251" t="s">
        <v>79</v>
      </c>
      <c r="D115" s="251"/>
      <c r="E115" s="251"/>
      <c r="F115" s="250" t="s">
        <v>1896</v>
      </c>
      <c r="G115" s="251"/>
      <c r="H115" s="251" t="s">
        <v>1975</v>
      </c>
      <c r="I115" s="251" t="s">
        <v>1891</v>
      </c>
      <c r="J115" s="251"/>
      <c r="K115" s="287"/>
    </row>
    <row r="116" spans="2:11" s="1" customFormat="1" ht="15" customHeight="1">
      <c r="B116" s="256"/>
      <c r="C116" s="251" t="s">
        <v>69</v>
      </c>
      <c r="D116" s="251"/>
      <c r="E116" s="251"/>
      <c r="F116" s="250" t="s">
        <v>1896</v>
      </c>
      <c r="G116" s="251"/>
      <c r="H116" s="251" t="s">
        <v>1974</v>
      </c>
      <c r="I116" s="251" t="s">
        <v>1891</v>
      </c>
      <c r="J116" s="251"/>
      <c r="K116" s="287"/>
    </row>
    <row r="117" spans="2:11" s="1" customFormat="1" ht="15" customHeight="1">
      <c r="B117" s="256"/>
      <c r="C117" s="251" t="s">
        <v>52</v>
      </c>
      <c r="D117" s="251"/>
      <c r="E117" s="251"/>
      <c r="F117" s="250" t="s">
        <v>1896</v>
      </c>
      <c r="G117" s="251"/>
      <c r="H117" s="251" t="s">
        <v>1973</v>
      </c>
      <c r="I117" s="251" t="s">
        <v>1880</v>
      </c>
      <c r="J117" s="251"/>
      <c r="K117" s="287"/>
    </row>
    <row r="118" spans="2:11" s="1" customFormat="1" ht="15" customHeight="1">
      <c r="B118" s="311"/>
      <c r="C118" s="272"/>
      <c r="D118" s="272"/>
      <c r="E118" s="272"/>
      <c r="F118" s="272"/>
      <c r="G118" s="272"/>
      <c r="H118" s="272"/>
      <c r="I118" s="272"/>
      <c r="J118" s="272"/>
      <c r="K118" s="310"/>
    </row>
    <row r="119" spans="2:11" s="1" customFormat="1" ht="18.75" customHeight="1">
      <c r="B119" s="309"/>
      <c r="C119" s="269"/>
      <c r="D119" s="269"/>
      <c r="E119" s="269"/>
      <c r="F119" s="295"/>
      <c r="G119" s="269"/>
      <c r="H119" s="269"/>
      <c r="I119" s="269"/>
      <c r="J119" s="269"/>
      <c r="K119" s="309"/>
    </row>
    <row r="120" spans="2:11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pans="2:11" s="1" customFormat="1" ht="7.5" customHeight="1">
      <c r="B121" s="308"/>
      <c r="C121" s="307"/>
      <c r="D121" s="307"/>
      <c r="E121" s="307"/>
      <c r="F121" s="307"/>
      <c r="G121" s="307"/>
      <c r="H121" s="307"/>
      <c r="I121" s="307"/>
      <c r="J121" s="307"/>
      <c r="K121" s="306"/>
    </row>
    <row r="122" spans="2:11" s="1" customFormat="1" ht="45" customHeight="1">
      <c r="B122" s="305"/>
      <c r="C122" s="264" t="s">
        <v>1972</v>
      </c>
      <c r="D122" s="264"/>
      <c r="E122" s="264"/>
      <c r="F122" s="264"/>
      <c r="G122" s="264"/>
      <c r="H122" s="264"/>
      <c r="I122" s="264"/>
      <c r="J122" s="264"/>
      <c r="K122" s="304"/>
    </row>
    <row r="123" spans="2:11" s="1" customFormat="1" ht="17.25" customHeight="1">
      <c r="B123" s="303"/>
      <c r="C123" s="283" t="s">
        <v>1944</v>
      </c>
      <c r="D123" s="283"/>
      <c r="E123" s="283"/>
      <c r="F123" s="283" t="s">
        <v>1943</v>
      </c>
      <c r="G123" s="290"/>
      <c r="H123" s="283" t="s">
        <v>55</v>
      </c>
      <c r="I123" s="283" t="s">
        <v>52</v>
      </c>
      <c r="J123" s="283" t="s">
        <v>1942</v>
      </c>
      <c r="K123" s="302"/>
    </row>
    <row r="124" spans="2:11" s="1" customFormat="1" ht="17.25" customHeight="1">
      <c r="B124" s="303"/>
      <c r="C124" s="278" t="s">
        <v>1941</v>
      </c>
      <c r="D124" s="278"/>
      <c r="E124" s="278"/>
      <c r="F124" s="281" t="s">
        <v>1940</v>
      </c>
      <c r="G124" s="288"/>
      <c r="H124" s="278"/>
      <c r="I124" s="278"/>
      <c r="J124" s="278" t="s">
        <v>1939</v>
      </c>
      <c r="K124" s="302"/>
    </row>
    <row r="125" spans="2:11" s="1" customFormat="1" ht="5.25" customHeight="1">
      <c r="B125" s="299"/>
      <c r="C125" s="257"/>
      <c r="D125" s="257"/>
      <c r="E125" s="257"/>
      <c r="F125" s="257"/>
      <c r="G125" s="258"/>
      <c r="H125" s="257"/>
      <c r="I125" s="257"/>
      <c r="J125" s="257"/>
      <c r="K125" s="301"/>
    </row>
    <row r="126" spans="2:11" s="1" customFormat="1" ht="15" customHeight="1">
      <c r="B126" s="299"/>
      <c r="C126" s="251" t="s">
        <v>1938</v>
      </c>
      <c r="D126" s="300"/>
      <c r="E126" s="300"/>
      <c r="F126" s="250" t="s">
        <v>1896</v>
      </c>
      <c r="G126" s="251"/>
      <c r="H126" s="251" t="s">
        <v>1937</v>
      </c>
      <c r="I126" s="251" t="s">
        <v>1914</v>
      </c>
      <c r="J126" s="251">
        <v>120</v>
      </c>
      <c r="K126" s="254"/>
    </row>
    <row r="127" spans="2:11" s="1" customFormat="1" ht="15" customHeight="1">
      <c r="B127" s="299"/>
      <c r="C127" s="251" t="s">
        <v>1936</v>
      </c>
      <c r="D127" s="251"/>
      <c r="E127" s="251"/>
      <c r="F127" s="250" t="s">
        <v>1896</v>
      </c>
      <c r="G127" s="251"/>
      <c r="H127" s="251" t="s">
        <v>1935</v>
      </c>
      <c r="I127" s="251" t="s">
        <v>1914</v>
      </c>
      <c r="J127" s="251" t="s">
        <v>1934</v>
      </c>
      <c r="K127" s="254"/>
    </row>
    <row r="128" spans="2:11" s="1" customFormat="1" ht="15" customHeight="1">
      <c r="B128" s="299"/>
      <c r="C128" s="251" t="s">
        <v>21</v>
      </c>
      <c r="D128" s="251"/>
      <c r="E128" s="251"/>
      <c r="F128" s="250" t="s">
        <v>1896</v>
      </c>
      <c r="G128" s="251"/>
      <c r="H128" s="251" t="s">
        <v>1971</v>
      </c>
      <c r="I128" s="251" t="s">
        <v>1914</v>
      </c>
      <c r="J128" s="251" t="s">
        <v>1934</v>
      </c>
      <c r="K128" s="254"/>
    </row>
    <row r="129" spans="2:11" s="1" customFormat="1" ht="15" customHeight="1">
      <c r="B129" s="299"/>
      <c r="C129" s="251" t="s">
        <v>1970</v>
      </c>
      <c r="D129" s="251"/>
      <c r="E129" s="251"/>
      <c r="F129" s="250" t="s">
        <v>1893</v>
      </c>
      <c r="G129" s="251"/>
      <c r="H129" s="251" t="s">
        <v>1969</v>
      </c>
      <c r="I129" s="251" t="s">
        <v>1914</v>
      </c>
      <c r="J129" s="251">
        <v>15</v>
      </c>
      <c r="K129" s="254"/>
    </row>
    <row r="130" spans="2:11" s="1" customFormat="1" ht="15" customHeight="1">
      <c r="B130" s="299"/>
      <c r="C130" s="251" t="s">
        <v>1968</v>
      </c>
      <c r="D130" s="251"/>
      <c r="E130" s="251"/>
      <c r="F130" s="250" t="s">
        <v>1893</v>
      </c>
      <c r="G130" s="251"/>
      <c r="H130" s="251" t="s">
        <v>1967</v>
      </c>
      <c r="I130" s="251" t="s">
        <v>1914</v>
      </c>
      <c r="J130" s="251">
        <v>15</v>
      </c>
      <c r="K130" s="254"/>
    </row>
    <row r="131" spans="2:11" s="1" customFormat="1" ht="15" customHeight="1">
      <c r="B131" s="299"/>
      <c r="C131" s="251" t="s">
        <v>1966</v>
      </c>
      <c r="D131" s="251"/>
      <c r="E131" s="251"/>
      <c r="F131" s="250" t="s">
        <v>1893</v>
      </c>
      <c r="G131" s="251"/>
      <c r="H131" s="251" t="s">
        <v>1965</v>
      </c>
      <c r="I131" s="251" t="s">
        <v>1914</v>
      </c>
      <c r="J131" s="251">
        <v>20</v>
      </c>
      <c r="K131" s="254"/>
    </row>
    <row r="132" spans="2:11" s="1" customFormat="1" ht="15" customHeight="1">
      <c r="B132" s="299"/>
      <c r="C132" s="251" t="s">
        <v>1964</v>
      </c>
      <c r="D132" s="251"/>
      <c r="E132" s="251"/>
      <c r="F132" s="250" t="s">
        <v>1893</v>
      </c>
      <c r="G132" s="251"/>
      <c r="H132" s="251" t="s">
        <v>1963</v>
      </c>
      <c r="I132" s="251" t="s">
        <v>1914</v>
      </c>
      <c r="J132" s="251">
        <v>20</v>
      </c>
      <c r="K132" s="254"/>
    </row>
    <row r="133" spans="2:11" s="1" customFormat="1" ht="15" customHeight="1">
      <c r="B133" s="299"/>
      <c r="C133" s="251" t="s">
        <v>1933</v>
      </c>
      <c r="D133" s="251"/>
      <c r="E133" s="251"/>
      <c r="F133" s="250" t="s">
        <v>1893</v>
      </c>
      <c r="G133" s="251"/>
      <c r="H133" s="251" t="s">
        <v>1937</v>
      </c>
      <c r="I133" s="251" t="s">
        <v>1914</v>
      </c>
      <c r="J133" s="251">
        <v>50</v>
      </c>
      <c r="K133" s="254"/>
    </row>
    <row r="134" spans="2:11" s="1" customFormat="1" ht="15" customHeight="1">
      <c r="B134" s="299"/>
      <c r="C134" s="251" t="s">
        <v>1930</v>
      </c>
      <c r="D134" s="251"/>
      <c r="E134" s="251"/>
      <c r="F134" s="250" t="s">
        <v>1893</v>
      </c>
      <c r="G134" s="251"/>
      <c r="H134" s="251" t="s">
        <v>1937</v>
      </c>
      <c r="I134" s="251" t="s">
        <v>1914</v>
      </c>
      <c r="J134" s="251">
        <v>50</v>
      </c>
      <c r="K134" s="254"/>
    </row>
    <row r="135" spans="2:11" s="1" customFormat="1" ht="15" customHeight="1">
      <c r="B135" s="299"/>
      <c r="C135" s="251" t="s">
        <v>1928</v>
      </c>
      <c r="D135" s="251"/>
      <c r="E135" s="251"/>
      <c r="F135" s="250" t="s">
        <v>1893</v>
      </c>
      <c r="G135" s="251"/>
      <c r="H135" s="251" t="s">
        <v>1937</v>
      </c>
      <c r="I135" s="251" t="s">
        <v>1914</v>
      </c>
      <c r="J135" s="251">
        <v>50</v>
      </c>
      <c r="K135" s="254"/>
    </row>
    <row r="136" spans="2:11" s="1" customFormat="1" ht="15" customHeight="1">
      <c r="B136" s="299"/>
      <c r="C136" s="251" t="s">
        <v>1929</v>
      </c>
      <c r="D136" s="251"/>
      <c r="E136" s="251"/>
      <c r="F136" s="250" t="s">
        <v>1893</v>
      </c>
      <c r="G136" s="251"/>
      <c r="H136" s="251" t="s">
        <v>1937</v>
      </c>
      <c r="I136" s="251" t="s">
        <v>1914</v>
      </c>
      <c r="J136" s="251">
        <v>50</v>
      </c>
      <c r="K136" s="254"/>
    </row>
    <row r="137" spans="2:11" s="1" customFormat="1" ht="15" customHeight="1">
      <c r="B137" s="299"/>
      <c r="C137" s="251" t="s">
        <v>1962</v>
      </c>
      <c r="D137" s="251"/>
      <c r="E137" s="251"/>
      <c r="F137" s="250" t="s">
        <v>1893</v>
      </c>
      <c r="G137" s="251"/>
      <c r="H137" s="251" t="s">
        <v>1961</v>
      </c>
      <c r="I137" s="251" t="s">
        <v>1914</v>
      </c>
      <c r="J137" s="251">
        <v>255</v>
      </c>
      <c r="K137" s="254"/>
    </row>
    <row r="138" spans="2:11" s="1" customFormat="1" ht="15" customHeight="1">
      <c r="B138" s="299"/>
      <c r="C138" s="251" t="s">
        <v>1960</v>
      </c>
      <c r="D138" s="251"/>
      <c r="E138" s="251"/>
      <c r="F138" s="250" t="s">
        <v>1896</v>
      </c>
      <c r="G138" s="251"/>
      <c r="H138" s="251" t="s">
        <v>1959</v>
      </c>
      <c r="I138" s="251" t="s">
        <v>1958</v>
      </c>
      <c r="J138" s="251"/>
      <c r="K138" s="254"/>
    </row>
    <row r="139" spans="2:11" s="1" customFormat="1" ht="15" customHeight="1">
      <c r="B139" s="299"/>
      <c r="C139" s="251" t="s">
        <v>1957</v>
      </c>
      <c r="D139" s="251"/>
      <c r="E139" s="251"/>
      <c r="F139" s="250" t="s">
        <v>1896</v>
      </c>
      <c r="G139" s="251"/>
      <c r="H139" s="251" t="s">
        <v>1956</v>
      </c>
      <c r="I139" s="251" t="s">
        <v>1891</v>
      </c>
      <c r="J139" s="251"/>
      <c r="K139" s="254"/>
    </row>
    <row r="140" spans="2:11" s="1" customFormat="1" ht="15" customHeight="1">
      <c r="B140" s="299"/>
      <c r="C140" s="251" t="s">
        <v>1955</v>
      </c>
      <c r="D140" s="251"/>
      <c r="E140" s="251"/>
      <c r="F140" s="250" t="s">
        <v>1896</v>
      </c>
      <c r="G140" s="251"/>
      <c r="H140" s="251" t="s">
        <v>1955</v>
      </c>
      <c r="I140" s="251" t="s">
        <v>1891</v>
      </c>
      <c r="J140" s="251"/>
      <c r="K140" s="254"/>
    </row>
    <row r="141" spans="2:11" s="1" customFormat="1" ht="15" customHeight="1">
      <c r="B141" s="299"/>
      <c r="C141" s="251" t="s">
        <v>79</v>
      </c>
      <c r="D141" s="251"/>
      <c r="E141" s="251"/>
      <c r="F141" s="250" t="s">
        <v>1896</v>
      </c>
      <c r="G141" s="251"/>
      <c r="H141" s="251" t="s">
        <v>1954</v>
      </c>
      <c r="I141" s="251" t="s">
        <v>1891</v>
      </c>
      <c r="J141" s="251"/>
      <c r="K141" s="254"/>
    </row>
    <row r="142" spans="2:11" s="1" customFormat="1" ht="15" customHeight="1">
      <c r="B142" s="299"/>
      <c r="C142" s="251" t="s">
        <v>1953</v>
      </c>
      <c r="D142" s="251"/>
      <c r="E142" s="251"/>
      <c r="F142" s="250" t="s">
        <v>1896</v>
      </c>
      <c r="G142" s="251"/>
      <c r="H142" s="251" t="s">
        <v>1952</v>
      </c>
      <c r="I142" s="251" t="s">
        <v>1891</v>
      </c>
      <c r="J142" s="251"/>
      <c r="K142" s="254"/>
    </row>
    <row r="143" spans="2:11" s="1" customFormat="1" ht="15" customHeight="1">
      <c r="B143" s="298"/>
      <c r="C143" s="297"/>
      <c r="D143" s="297"/>
      <c r="E143" s="297"/>
      <c r="F143" s="297"/>
      <c r="G143" s="297"/>
      <c r="H143" s="297"/>
      <c r="I143" s="297"/>
      <c r="J143" s="297"/>
      <c r="K143" s="296"/>
    </row>
    <row r="144" spans="2:11" s="1" customFormat="1" ht="18.75" customHeight="1">
      <c r="B144" s="269"/>
      <c r="C144" s="269"/>
      <c r="D144" s="269"/>
      <c r="E144" s="269"/>
      <c r="F144" s="295"/>
      <c r="G144" s="269"/>
      <c r="H144" s="269"/>
      <c r="I144" s="269"/>
      <c r="J144" s="269"/>
      <c r="K144" s="269"/>
    </row>
    <row r="145" spans="2:11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pans="2:11" s="1" customFormat="1" ht="7.5" customHeight="1">
      <c r="B146" s="294"/>
      <c r="C146" s="293"/>
      <c r="D146" s="293"/>
      <c r="E146" s="293"/>
      <c r="F146" s="293"/>
      <c r="G146" s="293"/>
      <c r="H146" s="293"/>
      <c r="I146" s="293"/>
      <c r="J146" s="293"/>
      <c r="K146" s="292"/>
    </row>
    <row r="147" spans="2:11" s="1" customFormat="1" ht="45" customHeight="1">
      <c r="B147" s="289"/>
      <c r="C147" s="291" t="s">
        <v>1951</v>
      </c>
      <c r="D147" s="291"/>
      <c r="E147" s="291"/>
      <c r="F147" s="291"/>
      <c r="G147" s="291"/>
      <c r="H147" s="291"/>
      <c r="I147" s="291"/>
      <c r="J147" s="291"/>
      <c r="K147" s="287"/>
    </row>
    <row r="148" spans="2:11" s="1" customFormat="1" ht="17.25" customHeight="1">
      <c r="B148" s="289"/>
      <c r="C148" s="283" t="s">
        <v>1944</v>
      </c>
      <c r="D148" s="283"/>
      <c r="E148" s="283"/>
      <c r="F148" s="283" t="s">
        <v>1943</v>
      </c>
      <c r="G148" s="290"/>
      <c r="H148" s="283" t="s">
        <v>55</v>
      </c>
      <c r="I148" s="283" t="s">
        <v>52</v>
      </c>
      <c r="J148" s="283" t="s">
        <v>1942</v>
      </c>
      <c r="K148" s="287"/>
    </row>
    <row r="149" spans="2:11" s="1" customFormat="1" ht="17.25" customHeight="1">
      <c r="B149" s="289"/>
      <c r="C149" s="278" t="s">
        <v>1941</v>
      </c>
      <c r="D149" s="278"/>
      <c r="E149" s="278"/>
      <c r="F149" s="281" t="s">
        <v>1940</v>
      </c>
      <c r="G149" s="288"/>
      <c r="H149" s="278"/>
      <c r="I149" s="278"/>
      <c r="J149" s="278" t="s">
        <v>1939</v>
      </c>
      <c r="K149" s="287"/>
    </row>
    <row r="150" spans="2:11" s="1" customFormat="1" ht="5.25" customHeight="1">
      <c r="B150" s="256"/>
      <c r="C150" s="257"/>
      <c r="D150" s="257"/>
      <c r="E150" s="257"/>
      <c r="F150" s="257"/>
      <c r="G150" s="258"/>
      <c r="H150" s="257"/>
      <c r="I150" s="257"/>
      <c r="J150" s="257"/>
      <c r="K150" s="254"/>
    </row>
    <row r="151" spans="2:11" s="1" customFormat="1" ht="15" customHeight="1">
      <c r="B151" s="256"/>
      <c r="C151" s="253" t="s">
        <v>1938</v>
      </c>
      <c r="D151" s="251"/>
      <c r="E151" s="251"/>
      <c r="F151" s="286" t="s">
        <v>1896</v>
      </c>
      <c r="G151" s="251"/>
      <c r="H151" s="253" t="s">
        <v>1937</v>
      </c>
      <c r="I151" s="253" t="s">
        <v>1914</v>
      </c>
      <c r="J151" s="253">
        <v>120</v>
      </c>
      <c r="K151" s="254"/>
    </row>
    <row r="152" spans="2:11" s="1" customFormat="1" ht="15" customHeight="1">
      <c r="B152" s="256"/>
      <c r="C152" s="253" t="s">
        <v>1936</v>
      </c>
      <c r="D152" s="251"/>
      <c r="E152" s="251"/>
      <c r="F152" s="286" t="s">
        <v>1896</v>
      </c>
      <c r="G152" s="251"/>
      <c r="H152" s="253" t="s">
        <v>1950</v>
      </c>
      <c r="I152" s="253" t="s">
        <v>1914</v>
      </c>
      <c r="J152" s="253" t="s">
        <v>1934</v>
      </c>
      <c r="K152" s="254"/>
    </row>
    <row r="153" spans="2:11" s="1" customFormat="1" ht="15" customHeight="1">
      <c r="B153" s="256"/>
      <c r="C153" s="253" t="s">
        <v>21</v>
      </c>
      <c r="D153" s="251"/>
      <c r="E153" s="251"/>
      <c r="F153" s="286" t="s">
        <v>1896</v>
      </c>
      <c r="G153" s="251"/>
      <c r="H153" s="253" t="s">
        <v>1949</v>
      </c>
      <c r="I153" s="253" t="s">
        <v>1914</v>
      </c>
      <c r="J153" s="253" t="s">
        <v>1934</v>
      </c>
      <c r="K153" s="254"/>
    </row>
    <row r="154" spans="2:11" s="1" customFormat="1" ht="15" customHeight="1">
      <c r="B154" s="256"/>
      <c r="C154" s="253" t="s">
        <v>1933</v>
      </c>
      <c r="D154" s="251"/>
      <c r="E154" s="251"/>
      <c r="F154" s="286" t="s">
        <v>1893</v>
      </c>
      <c r="G154" s="251"/>
      <c r="H154" s="253" t="s">
        <v>1937</v>
      </c>
      <c r="I154" s="253" t="s">
        <v>1914</v>
      </c>
      <c r="J154" s="253">
        <v>50</v>
      </c>
      <c r="K154" s="254"/>
    </row>
    <row r="155" spans="2:11" s="1" customFormat="1" ht="15" customHeight="1">
      <c r="B155" s="256"/>
      <c r="C155" s="253" t="s">
        <v>1932</v>
      </c>
      <c r="D155" s="251"/>
      <c r="E155" s="251"/>
      <c r="F155" s="286" t="s">
        <v>1896</v>
      </c>
      <c r="G155" s="251"/>
      <c r="H155" s="253" t="s">
        <v>1937</v>
      </c>
      <c r="I155" s="253" t="s">
        <v>1931</v>
      </c>
      <c r="J155" s="253"/>
      <c r="K155" s="254"/>
    </row>
    <row r="156" spans="2:11" s="1" customFormat="1" ht="15" customHeight="1">
      <c r="B156" s="256"/>
      <c r="C156" s="253" t="s">
        <v>1930</v>
      </c>
      <c r="D156" s="251"/>
      <c r="E156" s="251"/>
      <c r="F156" s="286" t="s">
        <v>1893</v>
      </c>
      <c r="G156" s="251"/>
      <c r="H156" s="253" t="s">
        <v>1937</v>
      </c>
      <c r="I156" s="253" t="s">
        <v>1914</v>
      </c>
      <c r="J156" s="253">
        <v>50</v>
      </c>
      <c r="K156" s="254"/>
    </row>
    <row r="157" spans="2:11" s="1" customFormat="1" ht="15" customHeight="1">
      <c r="B157" s="256"/>
      <c r="C157" s="253" t="s">
        <v>1929</v>
      </c>
      <c r="D157" s="251"/>
      <c r="E157" s="251"/>
      <c r="F157" s="286" t="s">
        <v>1893</v>
      </c>
      <c r="G157" s="251"/>
      <c r="H157" s="253" t="s">
        <v>1937</v>
      </c>
      <c r="I157" s="253" t="s">
        <v>1914</v>
      </c>
      <c r="J157" s="253">
        <v>50</v>
      </c>
      <c r="K157" s="254"/>
    </row>
    <row r="158" spans="2:11" s="1" customFormat="1" ht="15" customHeight="1">
      <c r="B158" s="256"/>
      <c r="C158" s="253" t="s">
        <v>1928</v>
      </c>
      <c r="D158" s="251"/>
      <c r="E158" s="251"/>
      <c r="F158" s="286" t="s">
        <v>1893</v>
      </c>
      <c r="G158" s="251"/>
      <c r="H158" s="253" t="s">
        <v>1937</v>
      </c>
      <c r="I158" s="253" t="s">
        <v>1914</v>
      </c>
      <c r="J158" s="253">
        <v>50</v>
      </c>
      <c r="K158" s="254"/>
    </row>
    <row r="159" spans="2:11" s="1" customFormat="1" ht="15" customHeight="1">
      <c r="B159" s="256"/>
      <c r="C159" s="253" t="s">
        <v>877</v>
      </c>
      <c r="D159" s="251"/>
      <c r="E159" s="251"/>
      <c r="F159" s="286" t="s">
        <v>1896</v>
      </c>
      <c r="G159" s="251"/>
      <c r="H159" s="253" t="s">
        <v>1948</v>
      </c>
      <c r="I159" s="253" t="s">
        <v>1914</v>
      </c>
      <c r="J159" s="253" t="s">
        <v>1947</v>
      </c>
      <c r="K159" s="254"/>
    </row>
    <row r="160" spans="2:11" s="1" customFormat="1" ht="15" customHeight="1">
      <c r="B160" s="256"/>
      <c r="C160" s="253" t="s">
        <v>1917</v>
      </c>
      <c r="D160" s="251"/>
      <c r="E160" s="251"/>
      <c r="F160" s="286" t="s">
        <v>1896</v>
      </c>
      <c r="G160" s="251"/>
      <c r="H160" s="253" t="s">
        <v>1946</v>
      </c>
      <c r="I160" s="253" t="s">
        <v>1891</v>
      </c>
      <c r="J160" s="253"/>
      <c r="K160" s="254"/>
    </row>
    <row r="161" spans="2:11" s="1" customFormat="1" ht="15" customHeight="1">
      <c r="B161" s="274"/>
      <c r="C161" s="272"/>
      <c r="D161" s="272"/>
      <c r="E161" s="272"/>
      <c r="F161" s="272"/>
      <c r="G161" s="272"/>
      <c r="H161" s="272"/>
      <c r="I161" s="272"/>
      <c r="J161" s="272"/>
      <c r="K161" s="271"/>
    </row>
    <row r="162" spans="2:11" s="1" customFormat="1" ht="18.75" customHeight="1">
      <c r="B162" s="269"/>
      <c r="C162" s="258"/>
      <c r="D162" s="258"/>
      <c r="E162" s="258"/>
      <c r="F162" s="270"/>
      <c r="G162" s="258"/>
      <c r="H162" s="258"/>
      <c r="I162" s="258"/>
      <c r="J162" s="258"/>
      <c r="K162" s="269"/>
    </row>
    <row r="163" spans="2:11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pans="2:11" s="1" customFormat="1" ht="7.5" customHeight="1">
      <c r="B164" s="267"/>
      <c r="C164" s="266"/>
      <c r="D164" s="266"/>
      <c r="E164" s="266"/>
      <c r="F164" s="266"/>
      <c r="G164" s="266"/>
      <c r="H164" s="266"/>
      <c r="I164" s="266"/>
      <c r="J164" s="266"/>
      <c r="K164" s="265"/>
    </row>
    <row r="165" spans="2:11" s="1" customFormat="1" ht="45" customHeight="1">
      <c r="B165" s="263"/>
      <c r="C165" s="264" t="s">
        <v>1945</v>
      </c>
      <c r="D165" s="264"/>
      <c r="E165" s="264"/>
      <c r="F165" s="264"/>
      <c r="G165" s="264"/>
      <c r="H165" s="264"/>
      <c r="I165" s="264"/>
      <c r="J165" s="264"/>
      <c r="K165" s="259"/>
    </row>
    <row r="166" spans="2:11" s="1" customFormat="1" ht="17.25" customHeight="1">
      <c r="B166" s="263"/>
      <c r="C166" s="283" t="s">
        <v>1944</v>
      </c>
      <c r="D166" s="283"/>
      <c r="E166" s="283"/>
      <c r="F166" s="283" t="s">
        <v>1943</v>
      </c>
      <c r="G166" s="285"/>
      <c r="H166" s="284" t="s">
        <v>55</v>
      </c>
      <c r="I166" s="284" t="s">
        <v>52</v>
      </c>
      <c r="J166" s="283" t="s">
        <v>1942</v>
      </c>
      <c r="K166" s="259"/>
    </row>
    <row r="167" spans="2:11" s="1" customFormat="1" ht="17.25" customHeight="1">
      <c r="B167" s="282"/>
      <c r="C167" s="278" t="s">
        <v>1941</v>
      </c>
      <c r="D167" s="278"/>
      <c r="E167" s="278"/>
      <c r="F167" s="281" t="s">
        <v>1940</v>
      </c>
      <c r="G167" s="280"/>
      <c r="H167" s="279"/>
      <c r="I167" s="279"/>
      <c r="J167" s="278" t="s">
        <v>1939</v>
      </c>
      <c r="K167" s="277"/>
    </row>
    <row r="168" spans="2:11" s="1" customFormat="1" ht="5.25" customHeight="1">
      <c r="B168" s="256"/>
      <c r="C168" s="257"/>
      <c r="D168" s="257"/>
      <c r="E168" s="257"/>
      <c r="F168" s="257"/>
      <c r="G168" s="258"/>
      <c r="H168" s="257"/>
      <c r="I168" s="257"/>
      <c r="J168" s="257"/>
      <c r="K168" s="254"/>
    </row>
    <row r="169" spans="2:11" s="1" customFormat="1" ht="15" customHeight="1">
      <c r="B169" s="256"/>
      <c r="C169" s="251" t="s">
        <v>1938</v>
      </c>
      <c r="D169" s="251"/>
      <c r="E169" s="251"/>
      <c r="F169" s="250" t="s">
        <v>1896</v>
      </c>
      <c r="G169" s="251"/>
      <c r="H169" s="251" t="s">
        <v>1937</v>
      </c>
      <c r="I169" s="251" t="s">
        <v>1914</v>
      </c>
      <c r="J169" s="251">
        <v>120</v>
      </c>
      <c r="K169" s="254"/>
    </row>
    <row r="170" spans="2:11" s="1" customFormat="1" ht="15" customHeight="1">
      <c r="B170" s="256"/>
      <c r="C170" s="251" t="s">
        <v>1936</v>
      </c>
      <c r="D170" s="251"/>
      <c r="E170" s="251"/>
      <c r="F170" s="250" t="s">
        <v>1896</v>
      </c>
      <c r="G170" s="251"/>
      <c r="H170" s="251" t="s">
        <v>1935</v>
      </c>
      <c r="I170" s="251" t="s">
        <v>1914</v>
      </c>
      <c r="J170" s="251" t="s">
        <v>1934</v>
      </c>
      <c r="K170" s="254"/>
    </row>
    <row r="171" spans="2:11" s="1" customFormat="1" ht="15" customHeight="1">
      <c r="B171" s="256"/>
      <c r="C171" s="251" t="s">
        <v>21</v>
      </c>
      <c r="D171" s="251"/>
      <c r="E171" s="251"/>
      <c r="F171" s="250" t="s">
        <v>1896</v>
      </c>
      <c r="G171" s="251"/>
      <c r="H171" s="251" t="s">
        <v>1927</v>
      </c>
      <c r="I171" s="251" t="s">
        <v>1914</v>
      </c>
      <c r="J171" s="251" t="s">
        <v>1934</v>
      </c>
      <c r="K171" s="254"/>
    </row>
    <row r="172" spans="2:11" s="1" customFormat="1" ht="15" customHeight="1">
      <c r="B172" s="256"/>
      <c r="C172" s="251" t="s">
        <v>1933</v>
      </c>
      <c r="D172" s="251"/>
      <c r="E172" s="251"/>
      <c r="F172" s="250" t="s">
        <v>1893</v>
      </c>
      <c r="G172" s="251"/>
      <c r="H172" s="251" t="s">
        <v>1927</v>
      </c>
      <c r="I172" s="251" t="s">
        <v>1914</v>
      </c>
      <c r="J172" s="251">
        <v>50</v>
      </c>
      <c r="K172" s="254"/>
    </row>
    <row r="173" spans="2:11" s="1" customFormat="1" ht="15" customHeight="1">
      <c r="B173" s="256"/>
      <c r="C173" s="251" t="s">
        <v>1932</v>
      </c>
      <c r="D173" s="251"/>
      <c r="E173" s="251"/>
      <c r="F173" s="250" t="s">
        <v>1896</v>
      </c>
      <c r="G173" s="251"/>
      <c r="H173" s="251" t="s">
        <v>1927</v>
      </c>
      <c r="I173" s="251" t="s">
        <v>1931</v>
      </c>
      <c r="J173" s="251"/>
      <c r="K173" s="254"/>
    </row>
    <row r="174" spans="2:11" s="1" customFormat="1" ht="15" customHeight="1">
      <c r="B174" s="256"/>
      <c r="C174" s="251" t="s">
        <v>1930</v>
      </c>
      <c r="D174" s="251"/>
      <c r="E174" s="251"/>
      <c r="F174" s="250" t="s">
        <v>1893</v>
      </c>
      <c r="G174" s="251"/>
      <c r="H174" s="251" t="s">
        <v>1927</v>
      </c>
      <c r="I174" s="251" t="s">
        <v>1914</v>
      </c>
      <c r="J174" s="251">
        <v>50</v>
      </c>
      <c r="K174" s="254"/>
    </row>
    <row r="175" spans="2:11" s="1" customFormat="1" ht="15" customHeight="1">
      <c r="B175" s="256"/>
      <c r="C175" s="251" t="s">
        <v>1929</v>
      </c>
      <c r="D175" s="251"/>
      <c r="E175" s="251"/>
      <c r="F175" s="250" t="s">
        <v>1893</v>
      </c>
      <c r="G175" s="251"/>
      <c r="H175" s="251" t="s">
        <v>1927</v>
      </c>
      <c r="I175" s="251" t="s">
        <v>1914</v>
      </c>
      <c r="J175" s="251">
        <v>50</v>
      </c>
      <c r="K175" s="254"/>
    </row>
    <row r="176" spans="2:11" s="1" customFormat="1" ht="15" customHeight="1">
      <c r="B176" s="256"/>
      <c r="C176" s="251" t="s">
        <v>1928</v>
      </c>
      <c r="D176" s="251"/>
      <c r="E176" s="251"/>
      <c r="F176" s="250" t="s">
        <v>1893</v>
      </c>
      <c r="G176" s="251"/>
      <c r="H176" s="251" t="s">
        <v>1927</v>
      </c>
      <c r="I176" s="251" t="s">
        <v>1914</v>
      </c>
      <c r="J176" s="251">
        <v>50</v>
      </c>
      <c r="K176" s="254"/>
    </row>
    <row r="177" spans="2:11" s="1" customFormat="1" ht="15" customHeight="1">
      <c r="B177" s="256"/>
      <c r="C177" s="251" t="s">
        <v>860</v>
      </c>
      <c r="D177" s="251"/>
      <c r="E177" s="251"/>
      <c r="F177" s="250" t="s">
        <v>1896</v>
      </c>
      <c r="G177" s="251"/>
      <c r="H177" s="251" t="s">
        <v>1926</v>
      </c>
      <c r="I177" s="251" t="s">
        <v>1925</v>
      </c>
      <c r="J177" s="251"/>
      <c r="K177" s="254"/>
    </row>
    <row r="178" spans="2:11" s="1" customFormat="1" ht="15" customHeight="1">
      <c r="B178" s="256"/>
      <c r="C178" s="251" t="s">
        <v>52</v>
      </c>
      <c r="D178" s="251"/>
      <c r="E178" s="251"/>
      <c r="F178" s="250" t="s">
        <v>1896</v>
      </c>
      <c r="G178" s="251"/>
      <c r="H178" s="251" t="s">
        <v>1924</v>
      </c>
      <c r="I178" s="251" t="s">
        <v>1871</v>
      </c>
      <c r="J178" s="251">
        <v>1</v>
      </c>
      <c r="K178" s="254"/>
    </row>
    <row r="179" spans="2:11" s="1" customFormat="1" ht="15" customHeight="1">
      <c r="B179" s="256"/>
      <c r="C179" s="251" t="s">
        <v>56</v>
      </c>
      <c r="D179" s="251"/>
      <c r="E179" s="251"/>
      <c r="F179" s="250" t="s">
        <v>1896</v>
      </c>
      <c r="G179" s="251"/>
      <c r="H179" s="251" t="s">
        <v>1923</v>
      </c>
      <c r="I179" s="251" t="s">
        <v>1914</v>
      </c>
      <c r="J179" s="251">
        <v>20</v>
      </c>
      <c r="K179" s="254"/>
    </row>
    <row r="180" spans="2:11" s="1" customFormat="1" ht="15" customHeight="1">
      <c r="B180" s="256"/>
      <c r="C180" s="251" t="s">
        <v>55</v>
      </c>
      <c r="D180" s="251"/>
      <c r="E180" s="251"/>
      <c r="F180" s="250" t="s">
        <v>1896</v>
      </c>
      <c r="G180" s="251"/>
      <c r="H180" s="251" t="s">
        <v>1922</v>
      </c>
      <c r="I180" s="251" t="s">
        <v>1914</v>
      </c>
      <c r="J180" s="251">
        <v>255</v>
      </c>
      <c r="K180" s="254"/>
    </row>
    <row r="181" spans="2:11" s="1" customFormat="1" ht="15" customHeight="1">
      <c r="B181" s="256"/>
      <c r="C181" s="251" t="s">
        <v>859</v>
      </c>
      <c r="D181" s="251"/>
      <c r="E181" s="251"/>
      <c r="F181" s="250" t="s">
        <v>1896</v>
      </c>
      <c r="G181" s="251"/>
      <c r="H181" s="251" t="s">
        <v>1921</v>
      </c>
      <c r="I181" s="251" t="s">
        <v>1914</v>
      </c>
      <c r="J181" s="251">
        <v>10</v>
      </c>
      <c r="K181" s="254"/>
    </row>
    <row r="182" spans="2:11" s="1" customFormat="1" ht="15" customHeight="1">
      <c r="B182" s="256"/>
      <c r="C182" s="251" t="s">
        <v>858</v>
      </c>
      <c r="D182" s="251"/>
      <c r="E182" s="251"/>
      <c r="F182" s="250" t="s">
        <v>1896</v>
      </c>
      <c r="G182" s="251"/>
      <c r="H182" s="251" t="s">
        <v>1920</v>
      </c>
      <c r="I182" s="251" t="s">
        <v>1891</v>
      </c>
      <c r="J182" s="251"/>
      <c r="K182" s="254"/>
    </row>
    <row r="183" spans="2:11" s="1" customFormat="1" ht="15" customHeight="1">
      <c r="B183" s="256"/>
      <c r="C183" s="251" t="s">
        <v>1919</v>
      </c>
      <c r="D183" s="251"/>
      <c r="E183" s="251"/>
      <c r="F183" s="250" t="s">
        <v>1896</v>
      </c>
      <c r="G183" s="251"/>
      <c r="H183" s="251" t="s">
        <v>1918</v>
      </c>
      <c r="I183" s="251" t="s">
        <v>1891</v>
      </c>
      <c r="J183" s="251"/>
      <c r="K183" s="254"/>
    </row>
    <row r="184" spans="2:11" s="1" customFormat="1" ht="15" customHeight="1">
      <c r="B184" s="256"/>
      <c r="C184" s="251" t="s">
        <v>1917</v>
      </c>
      <c r="D184" s="251"/>
      <c r="E184" s="251"/>
      <c r="F184" s="250" t="s">
        <v>1896</v>
      </c>
      <c r="G184" s="251"/>
      <c r="H184" s="251" t="s">
        <v>1916</v>
      </c>
      <c r="I184" s="251" t="s">
        <v>1891</v>
      </c>
      <c r="J184" s="251"/>
      <c r="K184" s="254"/>
    </row>
    <row r="185" spans="2:11" s="1" customFormat="1" ht="15" customHeight="1">
      <c r="B185" s="256"/>
      <c r="C185" s="251" t="s">
        <v>855</v>
      </c>
      <c r="D185" s="251"/>
      <c r="E185" s="251"/>
      <c r="F185" s="250" t="s">
        <v>1893</v>
      </c>
      <c r="G185" s="251"/>
      <c r="H185" s="251" t="s">
        <v>1915</v>
      </c>
      <c r="I185" s="251" t="s">
        <v>1914</v>
      </c>
      <c r="J185" s="251">
        <v>50</v>
      </c>
      <c r="K185" s="254"/>
    </row>
    <row r="186" spans="2:11" s="1" customFormat="1" ht="15" customHeight="1">
      <c r="B186" s="256"/>
      <c r="C186" s="251" t="s">
        <v>1913</v>
      </c>
      <c r="D186" s="251"/>
      <c r="E186" s="251"/>
      <c r="F186" s="250" t="s">
        <v>1893</v>
      </c>
      <c r="G186" s="251"/>
      <c r="H186" s="251" t="s">
        <v>1912</v>
      </c>
      <c r="I186" s="251" t="s">
        <v>1907</v>
      </c>
      <c r="J186" s="251"/>
      <c r="K186" s="254"/>
    </row>
    <row r="187" spans="2:11" s="1" customFormat="1" ht="15" customHeight="1">
      <c r="B187" s="256"/>
      <c r="C187" s="251" t="s">
        <v>1911</v>
      </c>
      <c r="D187" s="251"/>
      <c r="E187" s="251"/>
      <c r="F187" s="250" t="s">
        <v>1893</v>
      </c>
      <c r="G187" s="251"/>
      <c r="H187" s="251" t="s">
        <v>1910</v>
      </c>
      <c r="I187" s="251" t="s">
        <v>1907</v>
      </c>
      <c r="J187" s="251"/>
      <c r="K187" s="254"/>
    </row>
    <row r="188" spans="2:11" s="1" customFormat="1" ht="15" customHeight="1">
      <c r="B188" s="256"/>
      <c r="C188" s="251" t="s">
        <v>1909</v>
      </c>
      <c r="D188" s="251"/>
      <c r="E188" s="251"/>
      <c r="F188" s="250" t="s">
        <v>1893</v>
      </c>
      <c r="G188" s="251"/>
      <c r="H188" s="251" t="s">
        <v>1908</v>
      </c>
      <c r="I188" s="251" t="s">
        <v>1907</v>
      </c>
      <c r="J188" s="251"/>
      <c r="K188" s="254"/>
    </row>
    <row r="189" spans="2:11" s="1" customFormat="1" ht="15" customHeight="1">
      <c r="B189" s="256"/>
      <c r="C189" s="249" t="s">
        <v>1906</v>
      </c>
      <c r="D189" s="251"/>
      <c r="E189" s="251"/>
      <c r="F189" s="250" t="s">
        <v>1893</v>
      </c>
      <c r="G189" s="251"/>
      <c r="H189" s="251" t="s">
        <v>1905</v>
      </c>
      <c r="I189" s="251" t="s">
        <v>1902</v>
      </c>
      <c r="J189" s="276" t="s">
        <v>1901</v>
      </c>
      <c r="K189" s="254"/>
    </row>
    <row r="190" spans="2:11" s="1" customFormat="1" ht="15" customHeight="1">
      <c r="B190" s="256"/>
      <c r="C190" s="249" t="s">
        <v>1904</v>
      </c>
      <c r="D190" s="251"/>
      <c r="E190" s="251"/>
      <c r="F190" s="250" t="s">
        <v>1893</v>
      </c>
      <c r="G190" s="251"/>
      <c r="H190" s="251" t="s">
        <v>1903</v>
      </c>
      <c r="I190" s="251" t="s">
        <v>1902</v>
      </c>
      <c r="J190" s="276" t="s">
        <v>1901</v>
      </c>
      <c r="K190" s="254"/>
    </row>
    <row r="191" spans="2:11" s="1" customFormat="1" ht="15" customHeight="1">
      <c r="B191" s="256"/>
      <c r="C191" s="249" t="s">
        <v>75</v>
      </c>
      <c r="D191" s="251"/>
      <c r="E191" s="251"/>
      <c r="F191" s="250" t="s">
        <v>1896</v>
      </c>
      <c r="G191" s="251"/>
      <c r="H191" s="275" t="s">
        <v>1900</v>
      </c>
      <c r="I191" s="251" t="s">
        <v>1886</v>
      </c>
      <c r="J191" s="251"/>
      <c r="K191" s="254"/>
    </row>
    <row r="192" spans="2:11" s="1" customFormat="1" ht="15" customHeight="1">
      <c r="B192" s="256"/>
      <c r="C192" s="249" t="s">
        <v>1899</v>
      </c>
      <c r="D192" s="251"/>
      <c r="E192" s="251"/>
      <c r="F192" s="250" t="s">
        <v>1896</v>
      </c>
      <c r="G192" s="251"/>
      <c r="H192" s="251" t="s">
        <v>1898</v>
      </c>
      <c r="I192" s="251" t="s">
        <v>1891</v>
      </c>
      <c r="J192" s="251"/>
      <c r="K192" s="254"/>
    </row>
    <row r="193" spans="2:11" s="1" customFormat="1" ht="15" customHeight="1">
      <c r="B193" s="256"/>
      <c r="C193" s="249" t="s">
        <v>1897</v>
      </c>
      <c r="D193" s="251"/>
      <c r="E193" s="251"/>
      <c r="F193" s="250" t="s">
        <v>1896</v>
      </c>
      <c r="G193" s="251"/>
      <c r="H193" s="251" t="s">
        <v>1895</v>
      </c>
      <c r="I193" s="251" t="s">
        <v>1891</v>
      </c>
      <c r="J193" s="251"/>
      <c r="K193" s="254"/>
    </row>
    <row r="194" spans="2:11" s="1" customFormat="1" ht="15" customHeight="1">
      <c r="B194" s="256"/>
      <c r="C194" s="249" t="s">
        <v>1894</v>
      </c>
      <c r="D194" s="251"/>
      <c r="E194" s="251"/>
      <c r="F194" s="250" t="s">
        <v>1893</v>
      </c>
      <c r="G194" s="251"/>
      <c r="H194" s="251" t="s">
        <v>1892</v>
      </c>
      <c r="I194" s="251" t="s">
        <v>1891</v>
      </c>
      <c r="J194" s="251"/>
      <c r="K194" s="254"/>
    </row>
    <row r="195" spans="2:11" s="1" customFormat="1" ht="15" customHeight="1">
      <c r="B195" s="274"/>
      <c r="C195" s="273"/>
      <c r="D195" s="272"/>
      <c r="E195" s="272"/>
      <c r="F195" s="272"/>
      <c r="G195" s="272"/>
      <c r="H195" s="272"/>
      <c r="I195" s="272"/>
      <c r="J195" s="272"/>
      <c r="K195" s="271"/>
    </row>
    <row r="196" spans="2:11" s="1" customFormat="1" ht="18.75" customHeight="1">
      <c r="B196" s="269"/>
      <c r="C196" s="258"/>
      <c r="D196" s="258"/>
      <c r="E196" s="258"/>
      <c r="F196" s="270"/>
      <c r="G196" s="258"/>
      <c r="H196" s="258"/>
      <c r="I196" s="258"/>
      <c r="J196" s="258"/>
      <c r="K196" s="269"/>
    </row>
    <row r="197" spans="2:11" s="1" customFormat="1" ht="18.75" customHeight="1">
      <c r="B197" s="269"/>
      <c r="C197" s="258"/>
      <c r="D197" s="258"/>
      <c r="E197" s="258"/>
      <c r="F197" s="270"/>
      <c r="G197" s="258"/>
      <c r="H197" s="258"/>
      <c r="I197" s="258"/>
      <c r="J197" s="258"/>
      <c r="K197" s="269"/>
    </row>
    <row r="198" spans="2:11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pans="2:11" s="1" customFormat="1" ht="11.1">
      <c r="B199" s="267"/>
      <c r="C199" s="266"/>
      <c r="D199" s="266"/>
      <c r="E199" s="266"/>
      <c r="F199" s="266"/>
      <c r="G199" s="266"/>
      <c r="H199" s="266"/>
      <c r="I199" s="266"/>
      <c r="J199" s="266"/>
      <c r="K199" s="265"/>
    </row>
    <row r="200" spans="2:11" s="1" customFormat="1" ht="20.399999999999999">
      <c r="B200" s="263"/>
      <c r="C200" s="264" t="s">
        <v>1890</v>
      </c>
      <c r="D200" s="264"/>
      <c r="E200" s="264"/>
      <c r="F200" s="264"/>
      <c r="G200" s="264"/>
      <c r="H200" s="264"/>
      <c r="I200" s="264"/>
      <c r="J200" s="264"/>
      <c r="K200" s="259"/>
    </row>
    <row r="201" spans="2:11" s="1" customFormat="1" ht="25.5" customHeight="1">
      <c r="B201" s="263"/>
      <c r="C201" s="262" t="s">
        <v>1889</v>
      </c>
      <c r="D201" s="262"/>
      <c r="E201" s="262"/>
      <c r="F201" s="262" t="s">
        <v>1888</v>
      </c>
      <c r="G201" s="261"/>
      <c r="H201" s="260" t="s">
        <v>1887</v>
      </c>
      <c r="I201" s="260"/>
      <c r="J201" s="260"/>
      <c r="K201" s="259"/>
    </row>
    <row r="202" spans="2:11" s="1" customFormat="1" ht="5.25" customHeight="1">
      <c r="B202" s="256"/>
      <c r="C202" s="257"/>
      <c r="D202" s="257"/>
      <c r="E202" s="257"/>
      <c r="F202" s="257"/>
      <c r="G202" s="258"/>
      <c r="H202" s="257"/>
      <c r="I202" s="257"/>
      <c r="J202" s="257"/>
      <c r="K202" s="254"/>
    </row>
    <row r="203" spans="2:11" s="1" customFormat="1" ht="15" customHeight="1">
      <c r="B203" s="256"/>
      <c r="C203" s="251" t="s">
        <v>1886</v>
      </c>
      <c r="D203" s="251"/>
      <c r="E203" s="251"/>
      <c r="F203" s="250" t="s">
        <v>74</v>
      </c>
      <c r="G203" s="251"/>
      <c r="H203" s="255" t="s">
        <v>1885</v>
      </c>
      <c r="I203" s="255"/>
      <c r="J203" s="255"/>
      <c r="K203" s="254"/>
    </row>
    <row r="204" spans="2:11" s="1" customFormat="1" ht="15" customHeight="1">
      <c r="B204" s="256"/>
      <c r="C204" s="251"/>
      <c r="D204" s="251"/>
      <c r="E204" s="251"/>
      <c r="F204" s="250" t="s">
        <v>73</v>
      </c>
      <c r="G204" s="251"/>
      <c r="H204" s="255" t="s">
        <v>1884</v>
      </c>
      <c r="I204" s="255"/>
      <c r="J204" s="255"/>
      <c r="K204" s="254"/>
    </row>
    <row r="205" spans="2:11" s="1" customFormat="1" ht="15" customHeight="1">
      <c r="B205" s="256"/>
      <c r="C205" s="251"/>
      <c r="D205" s="251"/>
      <c r="E205" s="251"/>
      <c r="F205" s="250" t="s">
        <v>70</v>
      </c>
      <c r="G205" s="251"/>
      <c r="H205" s="255" t="s">
        <v>1883</v>
      </c>
      <c r="I205" s="255"/>
      <c r="J205" s="255"/>
      <c r="K205" s="254"/>
    </row>
    <row r="206" spans="2:11" s="1" customFormat="1" ht="15" customHeight="1">
      <c r="B206" s="256"/>
      <c r="C206" s="251"/>
      <c r="D206" s="251"/>
      <c r="E206" s="251"/>
      <c r="F206" s="250" t="s">
        <v>72</v>
      </c>
      <c r="G206" s="251"/>
      <c r="H206" s="255" t="s">
        <v>1882</v>
      </c>
      <c r="I206" s="255"/>
      <c r="J206" s="255"/>
      <c r="K206" s="254"/>
    </row>
    <row r="207" spans="2:11" s="1" customFormat="1" ht="15" customHeight="1">
      <c r="B207" s="256"/>
      <c r="C207" s="251"/>
      <c r="D207" s="251"/>
      <c r="E207" s="251"/>
      <c r="F207" s="250" t="s">
        <v>71</v>
      </c>
      <c r="G207" s="251"/>
      <c r="H207" s="255" t="s">
        <v>1881</v>
      </c>
      <c r="I207" s="255"/>
      <c r="J207" s="255"/>
      <c r="K207" s="254"/>
    </row>
    <row r="208" spans="2:11" s="1" customFormat="1" ht="15" customHeight="1">
      <c r="B208" s="256"/>
      <c r="C208" s="251"/>
      <c r="D208" s="251"/>
      <c r="E208" s="251"/>
      <c r="F208" s="250"/>
      <c r="G208" s="251"/>
      <c r="H208" s="251"/>
      <c r="I208" s="251"/>
      <c r="J208" s="251"/>
      <c r="K208" s="254"/>
    </row>
    <row r="209" spans="2:11" s="1" customFormat="1" ht="15" customHeight="1">
      <c r="B209" s="256"/>
      <c r="C209" s="251" t="s">
        <v>1880</v>
      </c>
      <c r="D209" s="251"/>
      <c r="E209" s="251"/>
      <c r="F209" s="250" t="s">
        <v>6</v>
      </c>
      <c r="G209" s="251"/>
      <c r="H209" s="255" t="s">
        <v>1879</v>
      </c>
      <c r="I209" s="255"/>
      <c r="J209" s="255"/>
      <c r="K209" s="254"/>
    </row>
    <row r="210" spans="2:11" s="1" customFormat="1" ht="15" customHeight="1">
      <c r="B210" s="256"/>
      <c r="C210" s="251"/>
      <c r="D210" s="251"/>
      <c r="E210" s="251"/>
      <c r="F210" s="250" t="s">
        <v>1878</v>
      </c>
      <c r="G210" s="251"/>
      <c r="H210" s="255" t="s">
        <v>1877</v>
      </c>
      <c r="I210" s="255"/>
      <c r="J210" s="255"/>
      <c r="K210" s="254"/>
    </row>
    <row r="211" spans="2:11" s="1" customFormat="1" ht="15" customHeight="1">
      <c r="B211" s="256"/>
      <c r="C211" s="251"/>
      <c r="D211" s="251"/>
      <c r="E211" s="251"/>
      <c r="F211" s="250" t="s">
        <v>1876</v>
      </c>
      <c r="G211" s="251"/>
      <c r="H211" s="255" t="s">
        <v>1875</v>
      </c>
      <c r="I211" s="255"/>
      <c r="J211" s="255"/>
      <c r="K211" s="254"/>
    </row>
    <row r="212" spans="2:11" s="1" customFormat="1" ht="15" customHeight="1">
      <c r="B212" s="252"/>
      <c r="C212" s="251"/>
      <c r="D212" s="251"/>
      <c r="E212" s="251"/>
      <c r="F212" s="250" t="s">
        <v>1874</v>
      </c>
      <c r="G212" s="249"/>
      <c r="H212" s="248" t="s">
        <v>1873</v>
      </c>
      <c r="I212" s="248"/>
      <c r="J212" s="248"/>
      <c r="K212" s="247"/>
    </row>
    <row r="213" spans="2:11" s="1" customFormat="1" ht="15" customHeight="1">
      <c r="B213" s="252"/>
      <c r="C213" s="251"/>
      <c r="D213" s="251"/>
      <c r="E213" s="251"/>
      <c r="F213" s="250" t="s">
        <v>1872</v>
      </c>
      <c r="G213" s="249"/>
      <c r="H213" s="248" t="s">
        <v>1482</v>
      </c>
      <c r="I213" s="248"/>
      <c r="J213" s="248"/>
      <c r="K213" s="247"/>
    </row>
    <row r="214" spans="2:11" s="1" customFormat="1" ht="15" customHeight="1">
      <c r="B214" s="252"/>
      <c r="C214" s="251"/>
      <c r="D214" s="251"/>
      <c r="E214" s="251"/>
      <c r="F214" s="250"/>
      <c r="G214" s="249"/>
      <c r="H214" s="253"/>
      <c r="I214" s="253"/>
      <c r="J214" s="253"/>
      <c r="K214" s="247"/>
    </row>
    <row r="215" spans="2:11" s="1" customFormat="1" ht="15" customHeight="1">
      <c r="B215" s="252"/>
      <c r="C215" s="251" t="s">
        <v>1871</v>
      </c>
      <c r="D215" s="251"/>
      <c r="E215" s="251"/>
      <c r="F215" s="250">
        <v>1</v>
      </c>
      <c r="G215" s="249"/>
      <c r="H215" s="248" t="s">
        <v>1870</v>
      </c>
      <c r="I215" s="248"/>
      <c r="J215" s="248"/>
      <c r="K215" s="247"/>
    </row>
    <row r="216" spans="2:11" s="1" customFormat="1" ht="15" customHeight="1">
      <c r="B216" s="252"/>
      <c r="C216" s="251"/>
      <c r="D216" s="251"/>
      <c r="E216" s="251"/>
      <c r="F216" s="250">
        <v>2</v>
      </c>
      <c r="G216" s="249"/>
      <c r="H216" s="248" t="s">
        <v>1869</v>
      </c>
      <c r="I216" s="248"/>
      <c r="J216" s="248"/>
      <c r="K216" s="247"/>
    </row>
    <row r="217" spans="2:11" s="1" customFormat="1" ht="15" customHeight="1">
      <c r="B217" s="252"/>
      <c r="C217" s="251"/>
      <c r="D217" s="251"/>
      <c r="E217" s="251"/>
      <c r="F217" s="250">
        <v>3</v>
      </c>
      <c r="G217" s="249"/>
      <c r="H217" s="248" t="s">
        <v>1868</v>
      </c>
      <c r="I217" s="248"/>
      <c r="J217" s="248"/>
      <c r="K217" s="247"/>
    </row>
    <row r="218" spans="2:11" s="1" customFormat="1" ht="15" customHeight="1">
      <c r="B218" s="252"/>
      <c r="C218" s="251"/>
      <c r="D218" s="251"/>
      <c r="E218" s="251"/>
      <c r="F218" s="250">
        <v>4</v>
      </c>
      <c r="G218" s="249"/>
      <c r="H218" s="248" t="s">
        <v>1867</v>
      </c>
      <c r="I218" s="248"/>
      <c r="J218" s="248"/>
      <c r="K218" s="247"/>
    </row>
    <row r="219" spans="2:11" s="1" customFormat="1" ht="12.75" customHeight="1">
      <c r="B219" s="246"/>
      <c r="C219" s="245"/>
      <c r="D219" s="245"/>
      <c r="E219" s="245"/>
      <c r="F219" s="245"/>
      <c r="G219" s="245"/>
      <c r="H219" s="245"/>
      <c r="I219" s="245"/>
      <c r="J219" s="245"/>
      <c r="K219" s="244"/>
    </row>
  </sheetData>
  <sheetProtection formatCells="0" formatColumns="0" formatRows="0" insertColumns="0" insertRows="0" insertHyperlinks="0" deleteColumns="0" deleteRows="0" sort="0" autoFilter="0" pivotTables="0"/>
  <mergeCells count="77"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  <mergeCell ref="F20:J20"/>
    <mergeCell ref="F21:J21"/>
    <mergeCell ref="F22:J22"/>
    <mergeCell ref="D47:J47"/>
    <mergeCell ref="E48:J48"/>
    <mergeCell ref="E49:J49"/>
    <mergeCell ref="G41:J41"/>
    <mergeCell ref="G42:J42"/>
    <mergeCell ref="G43:J43"/>
    <mergeCell ref="G44:J44"/>
    <mergeCell ref="D11:J11"/>
    <mergeCell ref="D15:J15"/>
    <mergeCell ref="D16:J16"/>
    <mergeCell ref="D17:J17"/>
    <mergeCell ref="F18:J18"/>
    <mergeCell ref="F19:J19"/>
    <mergeCell ref="C3:J3"/>
    <mergeCell ref="C4:J4"/>
    <mergeCell ref="C6:J6"/>
    <mergeCell ref="C7:J7"/>
    <mergeCell ref="C9:J9"/>
    <mergeCell ref="D10:J10"/>
    <mergeCell ref="F23:J23"/>
    <mergeCell ref="C25:J25"/>
    <mergeCell ref="C26:J26"/>
    <mergeCell ref="D27:J27"/>
    <mergeCell ref="D28:J28"/>
    <mergeCell ref="C52:J52"/>
    <mergeCell ref="E50:J50"/>
    <mergeCell ref="D51:J51"/>
    <mergeCell ref="G45:J45"/>
    <mergeCell ref="G36:J36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H210:J210"/>
    <mergeCell ref="C200:J200"/>
    <mergeCell ref="H201:J201"/>
    <mergeCell ref="H203:J203"/>
    <mergeCell ref="H204:J204"/>
    <mergeCell ref="H205:J205"/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A97CD-08B6-475D-9441-B064F061C7B2}">
  <sheetPr>
    <pageSetUpPr fitToPage="1"/>
  </sheetPr>
  <dimension ref="B2:BM604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30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ht="12" customHeight="1">
      <c r="B8" s="100"/>
      <c r="D8" s="67" t="s">
        <v>863</v>
      </c>
      <c r="L8" s="100"/>
    </row>
    <row r="9" spans="2:46" s="2" customFormat="1" ht="16.5" customHeight="1">
      <c r="B9" s="3"/>
      <c r="E9" s="211" t="s">
        <v>862</v>
      </c>
      <c r="F9" s="210"/>
      <c r="G9" s="210"/>
      <c r="H9" s="210"/>
      <c r="L9" s="3"/>
    </row>
    <row r="10" spans="2:46" s="2" customFormat="1" ht="12" customHeight="1">
      <c r="B10" s="3"/>
      <c r="D10" s="67" t="s">
        <v>861</v>
      </c>
      <c r="L10" s="3"/>
    </row>
    <row r="11" spans="2:46" s="2" customFormat="1" ht="16.5" customHeight="1">
      <c r="B11" s="3"/>
      <c r="E11" s="75" t="s">
        <v>879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96</v>
      </c>
      <c r="F13" s="25" t="s">
        <v>1</v>
      </c>
      <c r="I13" s="67" t="s">
        <v>95</v>
      </c>
      <c r="J13" s="25" t="s">
        <v>1</v>
      </c>
      <c r="L13" s="3"/>
    </row>
    <row r="14" spans="2:46" s="2" customFormat="1" ht="12" customHeight="1">
      <c r="B14" s="3"/>
      <c r="D14" s="67" t="s">
        <v>63</v>
      </c>
      <c r="F14" s="25" t="s">
        <v>84</v>
      </c>
      <c r="I14" s="67" t="s">
        <v>62</v>
      </c>
      <c r="J14" s="209" t="str">
        <f>'Rekapitulace stavby'!AN8</f>
        <v>27. 6. 2025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61</v>
      </c>
      <c r="I16" s="67" t="s">
        <v>86</v>
      </c>
      <c r="J16" s="25" t="s">
        <v>93</v>
      </c>
      <c r="L16" s="3"/>
    </row>
    <row r="17" spans="2:12" s="2" customFormat="1" ht="18" customHeight="1">
      <c r="B17" s="3"/>
      <c r="E17" s="25" t="s">
        <v>92</v>
      </c>
      <c r="I17" s="67" t="s">
        <v>83</v>
      </c>
      <c r="J17" s="25" t="s">
        <v>1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58</v>
      </c>
      <c r="I19" s="67" t="s">
        <v>86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83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60</v>
      </c>
      <c r="I22" s="67" t="s">
        <v>86</v>
      </c>
      <c r="J22" s="25" t="s">
        <v>90</v>
      </c>
      <c r="L22" s="3"/>
    </row>
    <row r="23" spans="2:12" s="2" customFormat="1" ht="18" customHeight="1">
      <c r="B23" s="3"/>
      <c r="E23" s="25" t="s">
        <v>88</v>
      </c>
      <c r="I23" s="67" t="s">
        <v>83</v>
      </c>
      <c r="J23" s="25" t="s">
        <v>87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57</v>
      </c>
      <c r="I25" s="67" t="s">
        <v>86</v>
      </c>
      <c r="J25" s="25" t="str">
        <f>IF('Rekapitulace stavby'!AN19="","",'Rekapitulace stavby'!AN19)</f>
        <v/>
      </c>
      <c r="L25" s="3"/>
    </row>
    <row r="26" spans="2:12" s="2" customFormat="1" ht="18" customHeight="1">
      <c r="B26" s="3"/>
      <c r="E26" s="25" t="str">
        <f>IF('Rekapitulace stavby'!E20="","",'Rekapitulace stavby'!E20)</f>
        <v xml:space="preserve"> </v>
      </c>
      <c r="I26" s="67" t="s">
        <v>83</v>
      </c>
      <c r="J26" s="25" t="str">
        <f>IF('Rekapitulace stavby'!AN20="","",'Rekapitulace stavby'!AN20)</f>
        <v/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81</v>
      </c>
      <c r="L28" s="3"/>
    </row>
    <row r="29" spans="2:12" s="236" customFormat="1" ht="71.25" customHeight="1">
      <c r="B29" s="237"/>
      <c r="E29" s="102" t="s">
        <v>80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79</v>
      </c>
      <c r="J32" s="222">
        <f>ROUND(J97,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77</v>
      </c>
      <c r="I34" s="234" t="s">
        <v>78</v>
      </c>
      <c r="J34" s="234" t="s">
        <v>76</v>
      </c>
      <c r="L34" s="3"/>
    </row>
    <row r="35" spans="2:12" s="2" customFormat="1" ht="14.4" customHeight="1">
      <c r="B35" s="3"/>
      <c r="D35" s="233" t="s">
        <v>75</v>
      </c>
      <c r="E35" s="67" t="s">
        <v>74</v>
      </c>
      <c r="F35" s="27">
        <f>ROUND((SUM(BE97:BE603)),  2)</f>
        <v>0</v>
      </c>
      <c r="I35" s="232">
        <v>0.21</v>
      </c>
      <c r="J35" s="27">
        <f>ROUND(((SUM(BE97:BE603))*I35),  2)</f>
        <v>0</v>
      </c>
      <c r="L35" s="3"/>
    </row>
    <row r="36" spans="2:12" s="2" customFormat="1" ht="14.4" customHeight="1">
      <c r="B36" s="3"/>
      <c r="E36" s="67" t="s">
        <v>73</v>
      </c>
      <c r="F36" s="27">
        <f>ROUND((SUM(BF97:BF603)),  2)</f>
        <v>0</v>
      </c>
      <c r="I36" s="232">
        <v>0.12</v>
      </c>
      <c r="J36" s="27">
        <f>ROUND(((SUM(BF97:BF603))*I36),  2)</f>
        <v>0</v>
      </c>
      <c r="L36" s="3"/>
    </row>
    <row r="37" spans="2:12" s="2" customFormat="1" ht="14.4" hidden="1" customHeight="1">
      <c r="B37" s="3"/>
      <c r="E37" s="67" t="s">
        <v>72</v>
      </c>
      <c r="F37" s="27">
        <f>ROUND((SUM(BG97:BG603)),  2)</f>
        <v>0</v>
      </c>
      <c r="I37" s="232">
        <v>0.21</v>
      </c>
      <c r="J37" s="27">
        <f>0</f>
        <v>0</v>
      </c>
      <c r="L37" s="3"/>
    </row>
    <row r="38" spans="2:12" s="2" customFormat="1" ht="14.4" hidden="1" customHeight="1">
      <c r="B38" s="3"/>
      <c r="E38" s="67" t="s">
        <v>71</v>
      </c>
      <c r="F38" s="27">
        <f>ROUND((SUM(BH97:BH603)),  2)</f>
        <v>0</v>
      </c>
      <c r="I38" s="232">
        <v>0.12</v>
      </c>
      <c r="J38" s="27">
        <f>0</f>
        <v>0</v>
      </c>
      <c r="L38" s="3"/>
    </row>
    <row r="39" spans="2:12" s="2" customFormat="1" ht="14.4" hidden="1" customHeight="1">
      <c r="B39" s="3"/>
      <c r="E39" s="67" t="s">
        <v>70</v>
      </c>
      <c r="F39" s="27">
        <f>ROUND((SUM(BI97:BI603)),  2)</f>
        <v>0</v>
      </c>
      <c r="I39" s="232">
        <v>0</v>
      </c>
      <c r="J39" s="27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69</v>
      </c>
      <c r="E41" s="60"/>
      <c r="F41" s="60"/>
      <c r="G41" s="230" t="s">
        <v>68</v>
      </c>
      <c r="H41" s="229" t="s">
        <v>67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878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64</v>
      </c>
      <c r="L49" s="3"/>
    </row>
    <row r="50" spans="2:47" s="2" customFormat="1" ht="16.5" customHeight="1">
      <c r="B50" s="3"/>
      <c r="E50" s="211" t="str">
        <f>E7</f>
        <v>RB - KANALIZACE - JIH - revize 10-2025</v>
      </c>
      <c r="F50" s="212"/>
      <c r="G50" s="212"/>
      <c r="H50" s="212"/>
      <c r="L50" s="3"/>
    </row>
    <row r="51" spans="2:47" ht="12" customHeight="1">
      <c r="B51" s="100"/>
      <c r="C51" s="67" t="s">
        <v>863</v>
      </c>
      <c r="L51" s="100"/>
    </row>
    <row r="52" spans="2:47" s="2" customFormat="1" ht="16.5" customHeight="1">
      <c r="B52" s="3"/>
      <c r="E52" s="211" t="s">
        <v>862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861</v>
      </c>
      <c r="L53" s="3"/>
    </row>
    <row r="54" spans="2:47" s="2" customFormat="1" ht="16.5" customHeight="1">
      <c r="B54" s="3"/>
      <c r="E54" s="75" t="str">
        <f>E11</f>
        <v>SO 1.1 - Gravitační splašková kanalizace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63</v>
      </c>
      <c r="F56" s="25" t="str">
        <f>F14</f>
        <v xml:space="preserve"> </v>
      </c>
      <c r="I56" s="67" t="s">
        <v>62</v>
      </c>
      <c r="J56" s="209" t="str">
        <f>IF(J14="","",J14)</f>
        <v>27. 6. 2025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61</v>
      </c>
      <c r="F58" s="25" t="str">
        <f>E17</f>
        <v>Obec Rohovládová Bělá</v>
      </c>
      <c r="I58" s="67" t="s">
        <v>60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58</v>
      </c>
      <c r="F59" s="25" t="str">
        <f>IF(E20="","",E20)</f>
        <v>Vyplň údaj</v>
      </c>
      <c r="I59" s="67" t="s">
        <v>57</v>
      </c>
      <c r="J59" s="208" t="str">
        <f>E26</f>
        <v xml:space="preserve"> 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877</v>
      </c>
      <c r="D61" s="224"/>
      <c r="E61" s="224"/>
      <c r="F61" s="224"/>
      <c r="G61" s="224"/>
      <c r="H61" s="224"/>
      <c r="I61" s="224"/>
      <c r="J61" s="225" t="s">
        <v>856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39</v>
      </c>
      <c r="J63" s="222">
        <f>J97</f>
        <v>0</v>
      </c>
      <c r="L63" s="3"/>
      <c r="AU63" s="103" t="s">
        <v>847</v>
      </c>
    </row>
    <row r="64" spans="2:47" s="217" customFormat="1" ht="25" customHeight="1">
      <c r="B64" s="218"/>
      <c r="D64" s="221" t="s">
        <v>876</v>
      </c>
      <c r="E64" s="220"/>
      <c r="F64" s="220"/>
      <c r="G64" s="220"/>
      <c r="H64" s="220"/>
      <c r="I64" s="220"/>
      <c r="J64" s="219">
        <f>J98</f>
        <v>0</v>
      </c>
      <c r="L64" s="218"/>
    </row>
    <row r="65" spans="2:12" s="35" customFormat="1" ht="19.899999999999999" customHeight="1">
      <c r="B65" s="213"/>
      <c r="D65" s="216" t="s">
        <v>875</v>
      </c>
      <c r="E65" s="215"/>
      <c r="F65" s="215"/>
      <c r="G65" s="215"/>
      <c r="H65" s="215"/>
      <c r="I65" s="215"/>
      <c r="J65" s="214">
        <f>J99</f>
        <v>0</v>
      </c>
      <c r="L65" s="213"/>
    </row>
    <row r="66" spans="2:12" s="35" customFormat="1" ht="19.899999999999999" customHeight="1">
      <c r="B66" s="213"/>
      <c r="D66" s="216" t="s">
        <v>874</v>
      </c>
      <c r="E66" s="215"/>
      <c r="F66" s="215"/>
      <c r="G66" s="215"/>
      <c r="H66" s="215"/>
      <c r="I66" s="215"/>
      <c r="J66" s="214">
        <f>J391</f>
        <v>0</v>
      </c>
      <c r="L66" s="213"/>
    </row>
    <row r="67" spans="2:12" s="35" customFormat="1" ht="19.899999999999999" customHeight="1">
      <c r="B67" s="213"/>
      <c r="D67" s="216" t="s">
        <v>873</v>
      </c>
      <c r="E67" s="215"/>
      <c r="F67" s="215"/>
      <c r="G67" s="215"/>
      <c r="H67" s="215"/>
      <c r="I67" s="215"/>
      <c r="J67" s="214">
        <f>J399</f>
        <v>0</v>
      </c>
      <c r="L67" s="213"/>
    </row>
    <row r="68" spans="2:12" s="35" customFormat="1" ht="19.899999999999999" customHeight="1">
      <c r="B68" s="213"/>
      <c r="D68" s="216" t="s">
        <v>872</v>
      </c>
      <c r="E68" s="215"/>
      <c r="F68" s="215"/>
      <c r="G68" s="215"/>
      <c r="H68" s="215"/>
      <c r="I68" s="215"/>
      <c r="J68" s="214">
        <f>J406</f>
        <v>0</v>
      </c>
      <c r="L68" s="213"/>
    </row>
    <row r="69" spans="2:12" s="35" customFormat="1" ht="19.899999999999999" customHeight="1">
      <c r="B69" s="213"/>
      <c r="D69" s="216" t="s">
        <v>871</v>
      </c>
      <c r="E69" s="215"/>
      <c r="F69" s="215"/>
      <c r="G69" s="215"/>
      <c r="H69" s="215"/>
      <c r="I69" s="215"/>
      <c r="J69" s="214">
        <f>J440</f>
        <v>0</v>
      </c>
      <c r="L69" s="213"/>
    </row>
    <row r="70" spans="2:12" s="35" customFormat="1" ht="19.899999999999999" customHeight="1">
      <c r="B70" s="213"/>
      <c r="D70" s="216" t="s">
        <v>870</v>
      </c>
      <c r="E70" s="215"/>
      <c r="F70" s="215"/>
      <c r="G70" s="215"/>
      <c r="H70" s="215"/>
      <c r="I70" s="215"/>
      <c r="J70" s="214">
        <f>J458</f>
        <v>0</v>
      </c>
      <c r="L70" s="213"/>
    </row>
    <row r="71" spans="2:12" s="35" customFormat="1" ht="19.899999999999999" customHeight="1">
      <c r="B71" s="213"/>
      <c r="D71" s="216" t="s">
        <v>869</v>
      </c>
      <c r="E71" s="215"/>
      <c r="F71" s="215"/>
      <c r="G71" s="215"/>
      <c r="H71" s="215"/>
      <c r="I71" s="215"/>
      <c r="J71" s="214">
        <f>J562</f>
        <v>0</v>
      </c>
      <c r="L71" s="213"/>
    </row>
    <row r="72" spans="2:12" s="35" customFormat="1" ht="19.899999999999999" customHeight="1">
      <c r="B72" s="213"/>
      <c r="D72" s="216" t="s">
        <v>868</v>
      </c>
      <c r="E72" s="215"/>
      <c r="F72" s="215"/>
      <c r="G72" s="215"/>
      <c r="H72" s="215"/>
      <c r="I72" s="215"/>
      <c r="J72" s="214">
        <f>J578</f>
        <v>0</v>
      </c>
      <c r="L72" s="213"/>
    </row>
    <row r="73" spans="2:12" s="35" customFormat="1" ht="19.899999999999999" customHeight="1">
      <c r="B73" s="213"/>
      <c r="D73" s="216" t="s">
        <v>867</v>
      </c>
      <c r="E73" s="215"/>
      <c r="F73" s="215"/>
      <c r="G73" s="215"/>
      <c r="H73" s="215"/>
      <c r="I73" s="215"/>
      <c r="J73" s="214">
        <f>J595</f>
        <v>0</v>
      </c>
      <c r="L73" s="213"/>
    </row>
    <row r="74" spans="2:12" s="217" customFormat="1" ht="25" customHeight="1">
      <c r="B74" s="218"/>
      <c r="D74" s="221" t="s">
        <v>866</v>
      </c>
      <c r="E74" s="220"/>
      <c r="F74" s="220"/>
      <c r="G74" s="220"/>
      <c r="H74" s="220"/>
      <c r="I74" s="220"/>
      <c r="J74" s="219">
        <f>J599</f>
        <v>0</v>
      </c>
      <c r="L74" s="218"/>
    </row>
    <row r="75" spans="2:12" s="35" customFormat="1" ht="19.899999999999999" customHeight="1">
      <c r="B75" s="213"/>
      <c r="D75" s="216" t="s">
        <v>865</v>
      </c>
      <c r="E75" s="215"/>
      <c r="F75" s="215"/>
      <c r="G75" s="215"/>
      <c r="H75" s="215"/>
      <c r="I75" s="215"/>
      <c r="J75" s="214">
        <f>J600</f>
        <v>0</v>
      </c>
      <c r="L75" s="213"/>
    </row>
    <row r="76" spans="2:12" s="2" customFormat="1" ht="21.85" customHeight="1">
      <c r="B76" s="3"/>
      <c r="L76" s="3"/>
    </row>
    <row r="77" spans="2:12" s="2" customFormat="1" ht="7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3"/>
    </row>
    <row r="81" spans="2:20" s="2" customFormat="1" ht="7" customHeight="1">
      <c r="B81" s="79"/>
      <c r="C81" s="78"/>
      <c r="D81" s="78"/>
      <c r="E81" s="78"/>
      <c r="F81" s="78"/>
      <c r="G81" s="78"/>
      <c r="H81" s="78"/>
      <c r="I81" s="78"/>
      <c r="J81" s="78"/>
      <c r="K81" s="78"/>
      <c r="L81" s="3"/>
    </row>
    <row r="82" spans="2:20" s="2" customFormat="1" ht="25" customHeight="1">
      <c r="B82" s="3"/>
      <c r="C82" s="77" t="s">
        <v>864</v>
      </c>
      <c r="L82" s="3"/>
    </row>
    <row r="83" spans="2:20" s="2" customFormat="1" ht="7" customHeight="1">
      <c r="B83" s="3"/>
      <c r="L83" s="3"/>
    </row>
    <row r="84" spans="2:20" s="2" customFormat="1" ht="12" customHeight="1">
      <c r="B84" s="3"/>
      <c r="C84" s="67" t="s">
        <v>64</v>
      </c>
      <c r="L84" s="3"/>
    </row>
    <row r="85" spans="2:20" s="2" customFormat="1" ht="16.5" customHeight="1">
      <c r="B85" s="3"/>
      <c r="E85" s="211" t="str">
        <f>E7</f>
        <v>RB - KANALIZACE - JIH - revize 10-2025</v>
      </c>
      <c r="F85" s="212"/>
      <c r="G85" s="212"/>
      <c r="H85" s="212"/>
      <c r="L85" s="3"/>
    </row>
    <row r="86" spans="2:20" ht="12" customHeight="1">
      <c r="B86" s="100"/>
      <c r="C86" s="67" t="s">
        <v>863</v>
      </c>
      <c r="L86" s="100"/>
    </row>
    <row r="87" spans="2:20" s="2" customFormat="1" ht="16.5" customHeight="1">
      <c r="B87" s="3"/>
      <c r="E87" s="211" t="s">
        <v>862</v>
      </c>
      <c r="F87" s="210"/>
      <c r="G87" s="210"/>
      <c r="H87" s="210"/>
      <c r="L87" s="3"/>
    </row>
    <row r="88" spans="2:20" s="2" customFormat="1" ht="12" customHeight="1">
      <c r="B88" s="3"/>
      <c r="C88" s="67" t="s">
        <v>861</v>
      </c>
      <c r="L88" s="3"/>
    </row>
    <row r="89" spans="2:20" s="2" customFormat="1" ht="16.5" customHeight="1">
      <c r="B89" s="3"/>
      <c r="E89" s="75" t="str">
        <f>E11</f>
        <v>SO 1.1 - Gravitační splašková kanalizace</v>
      </c>
      <c r="F89" s="210"/>
      <c r="G89" s="210"/>
      <c r="H89" s="210"/>
      <c r="L89" s="3"/>
    </row>
    <row r="90" spans="2:20" s="2" customFormat="1" ht="7" customHeight="1">
      <c r="B90" s="3"/>
      <c r="L90" s="3"/>
    </row>
    <row r="91" spans="2:20" s="2" customFormat="1" ht="12" customHeight="1">
      <c r="B91" s="3"/>
      <c r="C91" s="67" t="s">
        <v>63</v>
      </c>
      <c r="F91" s="25" t="str">
        <f>F14</f>
        <v xml:space="preserve"> </v>
      </c>
      <c r="I91" s="67" t="s">
        <v>62</v>
      </c>
      <c r="J91" s="209" t="str">
        <f>IF(J14="","",J14)</f>
        <v>27. 6. 2025</v>
      </c>
      <c r="L91" s="3"/>
    </row>
    <row r="92" spans="2:20" s="2" customFormat="1" ht="7" customHeight="1">
      <c r="B92" s="3"/>
      <c r="L92" s="3"/>
    </row>
    <row r="93" spans="2:20" s="2" customFormat="1" ht="15.15" customHeight="1">
      <c r="B93" s="3"/>
      <c r="C93" s="67" t="s">
        <v>61</v>
      </c>
      <c r="F93" s="25" t="str">
        <f>E17</f>
        <v>Obec Rohovládová Bělá</v>
      </c>
      <c r="I93" s="67" t="s">
        <v>60</v>
      </c>
      <c r="J93" s="208" t="str">
        <f>E23</f>
        <v>PLP Projektstav s.r.o.</v>
      </c>
      <c r="L93" s="3"/>
    </row>
    <row r="94" spans="2:20" s="2" customFormat="1" ht="15.15" customHeight="1">
      <c r="B94" s="3"/>
      <c r="C94" s="67" t="s">
        <v>58</v>
      </c>
      <c r="F94" s="25" t="str">
        <f>IF(E20="","",E20)</f>
        <v>Vyplň údaj</v>
      </c>
      <c r="I94" s="67" t="s">
        <v>57</v>
      </c>
      <c r="J94" s="208" t="str">
        <f>E26</f>
        <v xml:space="preserve"> </v>
      </c>
      <c r="L94" s="3"/>
    </row>
    <row r="95" spans="2:20" s="2" customFormat="1" ht="10.3" customHeight="1">
      <c r="B95" s="3"/>
      <c r="L95" s="3"/>
    </row>
    <row r="96" spans="2:20" s="202" customFormat="1" ht="29.25" customHeight="1">
      <c r="B96" s="203"/>
      <c r="C96" s="207" t="s">
        <v>860</v>
      </c>
      <c r="D96" s="206" t="s">
        <v>52</v>
      </c>
      <c r="E96" s="206" t="s">
        <v>56</v>
      </c>
      <c r="F96" s="206" t="s">
        <v>55</v>
      </c>
      <c r="G96" s="206" t="s">
        <v>859</v>
      </c>
      <c r="H96" s="206" t="s">
        <v>858</v>
      </c>
      <c r="I96" s="206" t="s">
        <v>857</v>
      </c>
      <c r="J96" s="205" t="s">
        <v>856</v>
      </c>
      <c r="K96" s="204" t="s">
        <v>855</v>
      </c>
      <c r="L96" s="203"/>
      <c r="M96" s="55" t="s">
        <v>1</v>
      </c>
      <c r="N96" s="54" t="s">
        <v>75</v>
      </c>
      <c r="O96" s="54" t="s">
        <v>854</v>
      </c>
      <c r="P96" s="54" t="s">
        <v>853</v>
      </c>
      <c r="Q96" s="54" t="s">
        <v>852</v>
      </c>
      <c r="R96" s="54" t="s">
        <v>851</v>
      </c>
      <c r="S96" s="54" t="s">
        <v>850</v>
      </c>
      <c r="T96" s="53" t="s">
        <v>849</v>
      </c>
    </row>
    <row r="97" spans="2:65" s="2" customFormat="1" ht="22.8" customHeight="1">
      <c r="B97" s="3"/>
      <c r="C97" s="49" t="s">
        <v>848</v>
      </c>
      <c r="J97" s="201">
        <f>BK97</f>
        <v>0</v>
      </c>
      <c r="L97" s="3"/>
      <c r="M97" s="52"/>
      <c r="N97" s="51"/>
      <c r="O97" s="51"/>
      <c r="P97" s="200">
        <f>P98+P599</f>
        <v>0</v>
      </c>
      <c r="Q97" s="51"/>
      <c r="R97" s="200">
        <f>R98+R599</f>
        <v>142.81642646</v>
      </c>
      <c r="S97" s="51"/>
      <c r="T97" s="199">
        <f>T98+T599</f>
        <v>203.08249999999998</v>
      </c>
      <c r="AT97" s="103" t="s">
        <v>34</v>
      </c>
      <c r="AU97" s="103" t="s">
        <v>847</v>
      </c>
      <c r="BK97" s="198">
        <f>BK98+BK599</f>
        <v>0</v>
      </c>
    </row>
    <row r="98" spans="2:65" s="142" customFormat="1" ht="25.9" customHeight="1">
      <c r="B98" s="149"/>
      <c r="D98" s="144" t="s">
        <v>34</v>
      </c>
      <c r="E98" s="154" t="s">
        <v>846</v>
      </c>
      <c r="F98" s="154" t="s">
        <v>845</v>
      </c>
      <c r="I98" s="151"/>
      <c r="J98" s="153">
        <f>BK98</f>
        <v>0</v>
      </c>
      <c r="L98" s="149"/>
      <c r="M98" s="148"/>
      <c r="P98" s="147">
        <f>P99+P391+P399+P406+P440+P458+P562+P578+P595</f>
        <v>0</v>
      </c>
      <c r="R98" s="147">
        <f>R99+R391+R399+R406+R440+R458+R562+R578+R595</f>
        <v>142.81642646</v>
      </c>
      <c r="T98" s="146">
        <f>T99+T391+T399+T406+T440+T458+T562+T578+T595</f>
        <v>203.08249999999998</v>
      </c>
      <c r="AR98" s="144" t="s">
        <v>5</v>
      </c>
      <c r="AT98" s="145" t="s">
        <v>34</v>
      </c>
      <c r="AU98" s="145" t="s">
        <v>38</v>
      </c>
      <c r="AY98" s="144" t="s">
        <v>116</v>
      </c>
      <c r="BK98" s="143">
        <f>BK99+BK391+BK399+BK406+BK440+BK458+BK562+BK578+BK595</f>
        <v>0</v>
      </c>
    </row>
    <row r="99" spans="2:65" s="142" customFormat="1" ht="22.8" customHeight="1">
      <c r="B99" s="149"/>
      <c r="D99" s="144" t="s">
        <v>34</v>
      </c>
      <c r="E99" s="152" t="s">
        <v>5</v>
      </c>
      <c r="F99" s="152" t="s">
        <v>844</v>
      </c>
      <c r="I99" s="151"/>
      <c r="J99" s="150">
        <f>BK99</f>
        <v>0</v>
      </c>
      <c r="L99" s="149"/>
      <c r="M99" s="148"/>
      <c r="P99" s="147">
        <f>SUM(P100:P390)</f>
        <v>0</v>
      </c>
      <c r="R99" s="147">
        <f>SUM(R100:R390)</f>
        <v>3.7018450000000001</v>
      </c>
      <c r="T99" s="146">
        <f>SUM(T100:T390)</f>
        <v>189.88249999999999</v>
      </c>
      <c r="AR99" s="144" t="s">
        <v>5</v>
      </c>
      <c r="AT99" s="145" t="s">
        <v>34</v>
      </c>
      <c r="AU99" s="145" t="s">
        <v>5</v>
      </c>
      <c r="AY99" s="144" t="s">
        <v>116</v>
      </c>
      <c r="BK99" s="143">
        <f>SUM(BK100:BK390)</f>
        <v>0</v>
      </c>
    </row>
    <row r="100" spans="2:65" s="2" customFormat="1" ht="24.15" customHeight="1">
      <c r="B100" s="3"/>
      <c r="C100" s="141" t="s">
        <v>5</v>
      </c>
      <c r="D100" s="141" t="s">
        <v>117</v>
      </c>
      <c r="E100" s="140" t="s">
        <v>843</v>
      </c>
      <c r="F100" s="139" t="s">
        <v>842</v>
      </c>
      <c r="G100" s="138" t="s">
        <v>183</v>
      </c>
      <c r="H100" s="137">
        <v>4.4000000000000004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0.4</v>
      </c>
      <c r="T100" s="130">
        <f>S100*H100</f>
        <v>1.7600000000000002</v>
      </c>
      <c r="AR100" s="128" t="s">
        <v>129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129</v>
      </c>
      <c r="BM100" s="128" t="s">
        <v>841</v>
      </c>
    </row>
    <row r="101" spans="2:65" s="2" customFormat="1" ht="34.799999999999997">
      <c r="B101" s="3"/>
      <c r="D101" s="127" t="s">
        <v>112</v>
      </c>
      <c r="F101" s="126" t="s">
        <v>840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2" customFormat="1">
      <c r="B102" s="3"/>
      <c r="D102" s="124" t="s">
        <v>110</v>
      </c>
      <c r="F102" s="123" t="s">
        <v>839</v>
      </c>
      <c r="I102" s="122"/>
      <c r="L102" s="3"/>
      <c r="M102" s="125"/>
      <c r="T102" s="62"/>
      <c r="AT102" s="103" t="s">
        <v>110</v>
      </c>
      <c r="AU102" s="103" t="s">
        <v>0</v>
      </c>
    </row>
    <row r="103" spans="2:65" s="155" customFormat="1">
      <c r="B103" s="159"/>
      <c r="D103" s="127" t="s">
        <v>154</v>
      </c>
      <c r="E103" s="156" t="s">
        <v>1</v>
      </c>
      <c r="F103" s="162" t="s">
        <v>179</v>
      </c>
      <c r="H103" s="161">
        <v>4.4000000000000004</v>
      </c>
      <c r="I103" s="160"/>
      <c r="L103" s="159"/>
      <c r="M103" s="158"/>
      <c r="T103" s="157"/>
      <c r="AT103" s="156" t="s">
        <v>154</v>
      </c>
      <c r="AU103" s="156" t="s">
        <v>0</v>
      </c>
      <c r="AV103" s="155" t="s">
        <v>0</v>
      </c>
      <c r="AW103" s="155" t="s">
        <v>82</v>
      </c>
      <c r="AX103" s="155" t="s">
        <v>5</v>
      </c>
      <c r="AY103" s="156" t="s">
        <v>116</v>
      </c>
    </row>
    <row r="104" spans="2:65" s="2" customFormat="1" ht="24.15" customHeight="1">
      <c r="B104" s="3"/>
      <c r="C104" s="141" t="s">
        <v>0</v>
      </c>
      <c r="D104" s="141" t="s">
        <v>117</v>
      </c>
      <c r="E104" s="140" t="s">
        <v>838</v>
      </c>
      <c r="F104" s="139" t="s">
        <v>837</v>
      </c>
      <c r="G104" s="138" t="s">
        <v>183</v>
      </c>
      <c r="H104" s="137">
        <v>304.74</v>
      </c>
      <c r="I104" s="136"/>
      <c r="J104" s="135">
        <f>ROUND(I104*H104,2)</f>
        <v>0</v>
      </c>
      <c r="K104" s="134"/>
      <c r="L104" s="3"/>
      <c r="M104" s="133" t="s">
        <v>1</v>
      </c>
      <c r="N104" s="132" t="s">
        <v>74</v>
      </c>
      <c r="P104" s="131">
        <f>O104*H104</f>
        <v>0</v>
      </c>
      <c r="Q104" s="131">
        <v>0</v>
      </c>
      <c r="R104" s="131">
        <f>Q104*H104</f>
        <v>0</v>
      </c>
      <c r="S104" s="131">
        <v>0.3</v>
      </c>
      <c r="T104" s="130">
        <f>S104*H104</f>
        <v>91.421999999999997</v>
      </c>
      <c r="AR104" s="128" t="s">
        <v>129</v>
      </c>
      <c r="AT104" s="128" t="s">
        <v>117</v>
      </c>
      <c r="AU104" s="128" t="s">
        <v>0</v>
      </c>
      <c r="AY104" s="103" t="s">
        <v>116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3" t="s">
        <v>5</v>
      </c>
      <c r="BK104" s="129">
        <f>ROUND(I104*H104,2)</f>
        <v>0</v>
      </c>
      <c r="BL104" s="103" t="s">
        <v>129</v>
      </c>
      <c r="BM104" s="128" t="s">
        <v>836</v>
      </c>
    </row>
    <row r="105" spans="2:65" s="2" customFormat="1" ht="34.799999999999997">
      <c r="B105" s="3"/>
      <c r="D105" s="127" t="s">
        <v>112</v>
      </c>
      <c r="F105" s="126" t="s">
        <v>835</v>
      </c>
      <c r="I105" s="122"/>
      <c r="L105" s="3"/>
      <c r="M105" s="125"/>
      <c r="T105" s="62"/>
      <c r="AT105" s="103" t="s">
        <v>112</v>
      </c>
      <c r="AU105" s="103" t="s">
        <v>0</v>
      </c>
    </row>
    <row r="106" spans="2:65" s="2" customFormat="1">
      <c r="B106" s="3"/>
      <c r="D106" s="124" t="s">
        <v>110</v>
      </c>
      <c r="F106" s="123" t="s">
        <v>834</v>
      </c>
      <c r="I106" s="122"/>
      <c r="L106" s="3"/>
      <c r="M106" s="125"/>
      <c r="T106" s="62"/>
      <c r="AT106" s="103" t="s">
        <v>110</v>
      </c>
      <c r="AU106" s="103" t="s">
        <v>0</v>
      </c>
    </row>
    <row r="107" spans="2:65" s="183" customFormat="1">
      <c r="B107" s="187"/>
      <c r="D107" s="127" t="s">
        <v>154</v>
      </c>
      <c r="E107" s="184" t="s">
        <v>1</v>
      </c>
      <c r="F107" s="189" t="s">
        <v>833</v>
      </c>
      <c r="H107" s="184" t="s">
        <v>1</v>
      </c>
      <c r="I107" s="188"/>
      <c r="L107" s="187"/>
      <c r="M107" s="186"/>
      <c r="T107" s="185"/>
      <c r="AT107" s="184" t="s">
        <v>154</v>
      </c>
      <c r="AU107" s="184" t="s">
        <v>0</v>
      </c>
      <c r="AV107" s="183" t="s">
        <v>5</v>
      </c>
      <c r="AW107" s="183" t="s">
        <v>82</v>
      </c>
      <c r="AX107" s="183" t="s">
        <v>38</v>
      </c>
      <c r="AY107" s="184" t="s">
        <v>116</v>
      </c>
    </row>
    <row r="108" spans="2:65" s="155" customFormat="1">
      <c r="B108" s="159"/>
      <c r="D108" s="127" t="s">
        <v>154</v>
      </c>
      <c r="E108" s="156" t="s">
        <v>1</v>
      </c>
      <c r="F108" s="162" t="s">
        <v>832</v>
      </c>
      <c r="H108" s="161">
        <v>2.4</v>
      </c>
      <c r="I108" s="160"/>
      <c r="L108" s="159"/>
      <c r="M108" s="158"/>
      <c r="T108" s="157"/>
      <c r="AT108" s="156" t="s">
        <v>154</v>
      </c>
      <c r="AU108" s="156" t="s">
        <v>0</v>
      </c>
      <c r="AV108" s="155" t="s">
        <v>0</v>
      </c>
      <c r="AW108" s="155" t="s">
        <v>82</v>
      </c>
      <c r="AX108" s="155" t="s">
        <v>38</v>
      </c>
      <c r="AY108" s="156" t="s">
        <v>116</v>
      </c>
    </row>
    <row r="109" spans="2:65" s="155" customFormat="1">
      <c r="B109" s="159"/>
      <c r="D109" s="127" t="s">
        <v>154</v>
      </c>
      <c r="E109" s="156" t="s">
        <v>1</v>
      </c>
      <c r="F109" s="162" t="s">
        <v>825</v>
      </c>
      <c r="H109" s="161">
        <v>171.6</v>
      </c>
      <c r="I109" s="160"/>
      <c r="L109" s="159"/>
      <c r="M109" s="158"/>
      <c r="T109" s="157"/>
      <c r="AT109" s="156" t="s">
        <v>154</v>
      </c>
      <c r="AU109" s="156" t="s">
        <v>0</v>
      </c>
      <c r="AV109" s="155" t="s">
        <v>0</v>
      </c>
      <c r="AW109" s="155" t="s">
        <v>82</v>
      </c>
      <c r="AX109" s="155" t="s">
        <v>38</v>
      </c>
      <c r="AY109" s="156" t="s">
        <v>116</v>
      </c>
    </row>
    <row r="110" spans="2:65" s="155" customFormat="1">
      <c r="B110" s="159"/>
      <c r="D110" s="127" t="s">
        <v>154</v>
      </c>
      <c r="E110" s="156" t="s">
        <v>1</v>
      </c>
      <c r="F110" s="162" t="s">
        <v>824</v>
      </c>
      <c r="H110" s="161">
        <v>105.7</v>
      </c>
      <c r="I110" s="160"/>
      <c r="L110" s="159"/>
      <c r="M110" s="158"/>
      <c r="T110" s="157"/>
      <c r="AT110" s="156" t="s">
        <v>154</v>
      </c>
      <c r="AU110" s="156" t="s">
        <v>0</v>
      </c>
      <c r="AV110" s="155" t="s">
        <v>0</v>
      </c>
      <c r="AW110" s="155" t="s">
        <v>82</v>
      </c>
      <c r="AX110" s="155" t="s">
        <v>38</v>
      </c>
      <c r="AY110" s="156" t="s">
        <v>116</v>
      </c>
    </row>
    <row r="111" spans="2:65" s="155" customFormat="1">
      <c r="B111" s="159"/>
      <c r="D111" s="127" t="s">
        <v>154</v>
      </c>
      <c r="E111" s="156" t="s">
        <v>1</v>
      </c>
      <c r="F111" s="162" t="s">
        <v>424</v>
      </c>
      <c r="H111" s="161">
        <v>4.8</v>
      </c>
      <c r="I111" s="160"/>
      <c r="L111" s="159"/>
      <c r="M111" s="158"/>
      <c r="T111" s="157"/>
      <c r="AT111" s="156" t="s">
        <v>154</v>
      </c>
      <c r="AU111" s="156" t="s">
        <v>0</v>
      </c>
      <c r="AV111" s="155" t="s">
        <v>0</v>
      </c>
      <c r="AW111" s="155" t="s">
        <v>82</v>
      </c>
      <c r="AX111" s="155" t="s">
        <v>38</v>
      </c>
      <c r="AY111" s="156" t="s">
        <v>116</v>
      </c>
    </row>
    <row r="112" spans="2:65" s="155" customFormat="1">
      <c r="B112" s="159"/>
      <c r="D112" s="127" t="s">
        <v>154</v>
      </c>
      <c r="E112" s="156" t="s">
        <v>1</v>
      </c>
      <c r="F112" s="162" t="s">
        <v>415</v>
      </c>
      <c r="H112" s="161">
        <v>20.239999999999998</v>
      </c>
      <c r="I112" s="160"/>
      <c r="L112" s="159"/>
      <c r="M112" s="158"/>
      <c r="T112" s="157"/>
      <c r="AT112" s="156" t="s">
        <v>154</v>
      </c>
      <c r="AU112" s="156" t="s">
        <v>0</v>
      </c>
      <c r="AV112" s="155" t="s">
        <v>0</v>
      </c>
      <c r="AW112" s="155" t="s">
        <v>82</v>
      </c>
      <c r="AX112" s="155" t="s">
        <v>38</v>
      </c>
      <c r="AY112" s="156" t="s">
        <v>116</v>
      </c>
    </row>
    <row r="113" spans="2:65" s="175" customFormat="1">
      <c r="B113" s="179"/>
      <c r="D113" s="127" t="s">
        <v>154</v>
      </c>
      <c r="E113" s="176" t="s">
        <v>1</v>
      </c>
      <c r="F113" s="182" t="s">
        <v>414</v>
      </c>
      <c r="H113" s="181">
        <v>304.74</v>
      </c>
      <c r="I113" s="180"/>
      <c r="L113" s="179"/>
      <c r="M113" s="178"/>
      <c r="T113" s="177"/>
      <c r="AT113" s="176" t="s">
        <v>154</v>
      </c>
      <c r="AU113" s="176" t="s">
        <v>0</v>
      </c>
      <c r="AV113" s="175" t="s">
        <v>129</v>
      </c>
      <c r="AW113" s="175" t="s">
        <v>82</v>
      </c>
      <c r="AX113" s="175" t="s">
        <v>5</v>
      </c>
      <c r="AY113" s="176" t="s">
        <v>116</v>
      </c>
    </row>
    <row r="114" spans="2:65" s="2" customFormat="1" ht="24.15" customHeight="1">
      <c r="B114" s="3"/>
      <c r="C114" s="141" t="s">
        <v>121</v>
      </c>
      <c r="D114" s="141" t="s">
        <v>117</v>
      </c>
      <c r="E114" s="140" t="s">
        <v>831</v>
      </c>
      <c r="F114" s="139" t="s">
        <v>830</v>
      </c>
      <c r="G114" s="138" t="s">
        <v>183</v>
      </c>
      <c r="H114" s="137">
        <v>297.54000000000002</v>
      </c>
      <c r="I114" s="136"/>
      <c r="J114" s="135">
        <f>ROUND(I114*H114,2)</f>
        <v>0</v>
      </c>
      <c r="K114" s="134"/>
      <c r="L114" s="3"/>
      <c r="M114" s="133" t="s">
        <v>1</v>
      </c>
      <c r="N114" s="132" t="s">
        <v>74</v>
      </c>
      <c r="P114" s="131">
        <f>O114*H114</f>
        <v>0</v>
      </c>
      <c r="Q114" s="131">
        <v>0</v>
      </c>
      <c r="R114" s="131">
        <f>Q114*H114</f>
        <v>0</v>
      </c>
      <c r="S114" s="131">
        <v>0.32500000000000001</v>
      </c>
      <c r="T114" s="130">
        <f>S114*H114</f>
        <v>96.700500000000005</v>
      </c>
      <c r="AR114" s="128" t="s">
        <v>129</v>
      </c>
      <c r="AT114" s="128" t="s">
        <v>117</v>
      </c>
      <c r="AU114" s="128" t="s">
        <v>0</v>
      </c>
      <c r="AY114" s="103" t="s">
        <v>116</v>
      </c>
      <c r="BE114" s="129">
        <f>IF(N114="základní",J114,0)</f>
        <v>0</v>
      </c>
      <c r="BF114" s="129">
        <f>IF(N114="snížená",J114,0)</f>
        <v>0</v>
      </c>
      <c r="BG114" s="129">
        <f>IF(N114="zákl. přenesená",J114,0)</f>
        <v>0</v>
      </c>
      <c r="BH114" s="129">
        <f>IF(N114="sníž. přenesená",J114,0)</f>
        <v>0</v>
      </c>
      <c r="BI114" s="129">
        <f>IF(N114="nulová",J114,0)</f>
        <v>0</v>
      </c>
      <c r="BJ114" s="103" t="s">
        <v>5</v>
      </c>
      <c r="BK114" s="129">
        <f>ROUND(I114*H114,2)</f>
        <v>0</v>
      </c>
      <c r="BL114" s="103" t="s">
        <v>129</v>
      </c>
      <c r="BM114" s="128" t="s">
        <v>829</v>
      </c>
    </row>
    <row r="115" spans="2:65" s="2" customFormat="1" ht="26.1">
      <c r="B115" s="3"/>
      <c r="D115" s="127" t="s">
        <v>112</v>
      </c>
      <c r="F115" s="126" t="s">
        <v>828</v>
      </c>
      <c r="I115" s="122"/>
      <c r="L115" s="3"/>
      <c r="M115" s="125"/>
      <c r="T115" s="62"/>
      <c r="AT115" s="103" t="s">
        <v>112</v>
      </c>
      <c r="AU115" s="103" t="s">
        <v>0</v>
      </c>
    </row>
    <row r="116" spans="2:65" s="2" customFormat="1">
      <c r="B116" s="3"/>
      <c r="D116" s="124" t="s">
        <v>110</v>
      </c>
      <c r="F116" s="123" t="s">
        <v>827</v>
      </c>
      <c r="I116" s="122"/>
      <c r="L116" s="3"/>
      <c r="M116" s="125"/>
      <c r="T116" s="62"/>
      <c r="AT116" s="103" t="s">
        <v>110</v>
      </c>
      <c r="AU116" s="103" t="s">
        <v>0</v>
      </c>
    </row>
    <row r="117" spans="2:65" s="183" customFormat="1">
      <c r="B117" s="187"/>
      <c r="D117" s="127" t="s">
        <v>154</v>
      </c>
      <c r="E117" s="184" t="s">
        <v>1</v>
      </c>
      <c r="F117" s="189" t="s">
        <v>826</v>
      </c>
      <c r="H117" s="184" t="s">
        <v>1</v>
      </c>
      <c r="I117" s="188"/>
      <c r="L117" s="187"/>
      <c r="M117" s="186"/>
      <c r="T117" s="185"/>
      <c r="AT117" s="184" t="s">
        <v>154</v>
      </c>
      <c r="AU117" s="184" t="s">
        <v>0</v>
      </c>
      <c r="AV117" s="183" t="s">
        <v>5</v>
      </c>
      <c r="AW117" s="183" t="s">
        <v>82</v>
      </c>
      <c r="AX117" s="183" t="s">
        <v>38</v>
      </c>
      <c r="AY117" s="184" t="s">
        <v>116</v>
      </c>
    </row>
    <row r="118" spans="2:65" s="155" customFormat="1">
      <c r="B118" s="159"/>
      <c r="D118" s="127" t="s">
        <v>154</v>
      </c>
      <c r="E118" s="156" t="s">
        <v>1</v>
      </c>
      <c r="F118" s="162" t="s">
        <v>825</v>
      </c>
      <c r="H118" s="161">
        <v>171.6</v>
      </c>
      <c r="I118" s="160"/>
      <c r="L118" s="159"/>
      <c r="M118" s="158"/>
      <c r="T118" s="157"/>
      <c r="AT118" s="156" t="s">
        <v>154</v>
      </c>
      <c r="AU118" s="156" t="s">
        <v>0</v>
      </c>
      <c r="AV118" s="155" t="s">
        <v>0</v>
      </c>
      <c r="AW118" s="155" t="s">
        <v>82</v>
      </c>
      <c r="AX118" s="155" t="s">
        <v>38</v>
      </c>
      <c r="AY118" s="156" t="s">
        <v>116</v>
      </c>
    </row>
    <row r="119" spans="2:65" s="155" customFormat="1">
      <c r="B119" s="159"/>
      <c r="D119" s="127" t="s">
        <v>154</v>
      </c>
      <c r="E119" s="156" t="s">
        <v>1</v>
      </c>
      <c r="F119" s="162" t="s">
        <v>824</v>
      </c>
      <c r="H119" s="161">
        <v>105.7</v>
      </c>
      <c r="I119" s="160"/>
      <c r="L119" s="159"/>
      <c r="M119" s="158"/>
      <c r="T119" s="157"/>
      <c r="AT119" s="156" t="s">
        <v>154</v>
      </c>
      <c r="AU119" s="156" t="s">
        <v>0</v>
      </c>
      <c r="AV119" s="155" t="s">
        <v>0</v>
      </c>
      <c r="AW119" s="155" t="s">
        <v>82</v>
      </c>
      <c r="AX119" s="155" t="s">
        <v>38</v>
      </c>
      <c r="AY119" s="156" t="s">
        <v>116</v>
      </c>
    </row>
    <row r="120" spans="2:65" s="155" customFormat="1">
      <c r="B120" s="159"/>
      <c r="D120" s="127" t="s">
        <v>154</v>
      </c>
      <c r="E120" s="156" t="s">
        <v>1</v>
      </c>
      <c r="F120" s="162" t="s">
        <v>415</v>
      </c>
      <c r="H120" s="161">
        <v>20.239999999999998</v>
      </c>
      <c r="I120" s="160"/>
      <c r="L120" s="159"/>
      <c r="M120" s="158"/>
      <c r="T120" s="157"/>
      <c r="AT120" s="156" t="s">
        <v>154</v>
      </c>
      <c r="AU120" s="156" t="s">
        <v>0</v>
      </c>
      <c r="AV120" s="155" t="s">
        <v>0</v>
      </c>
      <c r="AW120" s="155" t="s">
        <v>82</v>
      </c>
      <c r="AX120" s="155" t="s">
        <v>38</v>
      </c>
      <c r="AY120" s="156" t="s">
        <v>116</v>
      </c>
    </row>
    <row r="121" spans="2:65" s="175" customFormat="1">
      <c r="B121" s="179"/>
      <c r="D121" s="127" t="s">
        <v>154</v>
      </c>
      <c r="E121" s="176" t="s">
        <v>1</v>
      </c>
      <c r="F121" s="182" t="s">
        <v>414</v>
      </c>
      <c r="H121" s="181">
        <v>297.54000000000002</v>
      </c>
      <c r="I121" s="180"/>
      <c r="L121" s="179"/>
      <c r="M121" s="178"/>
      <c r="T121" s="177"/>
      <c r="AT121" s="176" t="s">
        <v>154</v>
      </c>
      <c r="AU121" s="176" t="s">
        <v>0</v>
      </c>
      <c r="AV121" s="175" t="s">
        <v>129</v>
      </c>
      <c r="AW121" s="175" t="s">
        <v>82</v>
      </c>
      <c r="AX121" s="175" t="s">
        <v>5</v>
      </c>
      <c r="AY121" s="176" t="s">
        <v>116</v>
      </c>
    </row>
    <row r="122" spans="2:65" s="2" customFormat="1" ht="16.5" customHeight="1">
      <c r="B122" s="3"/>
      <c r="C122" s="141" t="s">
        <v>129</v>
      </c>
      <c r="D122" s="141" t="s">
        <v>117</v>
      </c>
      <c r="E122" s="140" t="s">
        <v>823</v>
      </c>
      <c r="F122" s="139" t="s">
        <v>822</v>
      </c>
      <c r="G122" s="138" t="s">
        <v>118</v>
      </c>
      <c r="H122" s="137">
        <v>10</v>
      </c>
      <c r="I122" s="136"/>
      <c r="J122" s="135">
        <f>ROUND(I122*H122,2)</f>
        <v>0</v>
      </c>
      <c r="K122" s="134"/>
      <c r="L122" s="3"/>
      <c r="M122" s="133" t="s">
        <v>1</v>
      </c>
      <c r="N122" s="132" t="s">
        <v>74</v>
      </c>
      <c r="P122" s="131">
        <f>O122*H122</f>
        <v>0</v>
      </c>
      <c r="Q122" s="131">
        <v>1.7500000000000002E-2</v>
      </c>
      <c r="R122" s="131">
        <f>Q122*H122</f>
        <v>0.17500000000000002</v>
      </c>
      <c r="S122" s="131">
        <v>0</v>
      </c>
      <c r="T122" s="130">
        <f>S122*H122</f>
        <v>0</v>
      </c>
      <c r="AR122" s="128" t="s">
        <v>129</v>
      </c>
      <c r="AT122" s="128" t="s">
        <v>117</v>
      </c>
      <c r="AU122" s="128" t="s">
        <v>0</v>
      </c>
      <c r="AY122" s="103" t="s">
        <v>116</v>
      </c>
      <c r="BE122" s="129">
        <f>IF(N122="základní",J122,0)</f>
        <v>0</v>
      </c>
      <c r="BF122" s="129">
        <f>IF(N122="snížená",J122,0)</f>
        <v>0</v>
      </c>
      <c r="BG122" s="129">
        <f>IF(N122="zákl. přenesená",J122,0)</f>
        <v>0</v>
      </c>
      <c r="BH122" s="129">
        <f>IF(N122="sníž. přenesená",J122,0)</f>
        <v>0</v>
      </c>
      <c r="BI122" s="129">
        <f>IF(N122="nulová",J122,0)</f>
        <v>0</v>
      </c>
      <c r="BJ122" s="103" t="s">
        <v>5</v>
      </c>
      <c r="BK122" s="129">
        <f>ROUND(I122*H122,2)</f>
        <v>0</v>
      </c>
      <c r="BL122" s="103" t="s">
        <v>129</v>
      </c>
      <c r="BM122" s="128" t="s">
        <v>821</v>
      </c>
    </row>
    <row r="123" spans="2:65" s="2" customFormat="1">
      <c r="B123" s="3"/>
      <c r="D123" s="127" t="s">
        <v>112</v>
      </c>
      <c r="F123" s="126" t="s">
        <v>820</v>
      </c>
      <c r="I123" s="122"/>
      <c r="L123" s="3"/>
      <c r="M123" s="125"/>
      <c r="T123" s="62"/>
      <c r="AT123" s="103" t="s">
        <v>112</v>
      </c>
      <c r="AU123" s="103" t="s">
        <v>0</v>
      </c>
    </row>
    <row r="124" spans="2:65" s="2" customFormat="1">
      <c r="B124" s="3"/>
      <c r="D124" s="124" t="s">
        <v>110</v>
      </c>
      <c r="F124" s="123" t="s">
        <v>819</v>
      </c>
      <c r="I124" s="122"/>
      <c r="L124" s="3"/>
      <c r="M124" s="125"/>
      <c r="T124" s="62"/>
      <c r="AT124" s="103" t="s">
        <v>110</v>
      </c>
      <c r="AU124" s="103" t="s">
        <v>0</v>
      </c>
    </row>
    <row r="125" spans="2:65" s="2" customFormat="1" ht="18">
      <c r="B125" s="3"/>
      <c r="D125" s="127" t="s">
        <v>233</v>
      </c>
      <c r="F125" s="174" t="s">
        <v>818</v>
      </c>
      <c r="I125" s="122"/>
      <c r="L125" s="3"/>
      <c r="M125" s="125"/>
      <c r="T125" s="62"/>
      <c r="AT125" s="103" t="s">
        <v>233</v>
      </c>
      <c r="AU125" s="103" t="s">
        <v>0</v>
      </c>
    </row>
    <row r="126" spans="2:65" s="2" customFormat="1" ht="37.799999999999997" customHeight="1">
      <c r="B126" s="3"/>
      <c r="C126" s="141" t="s">
        <v>432</v>
      </c>
      <c r="D126" s="141" t="s">
        <v>117</v>
      </c>
      <c r="E126" s="140" t="s">
        <v>817</v>
      </c>
      <c r="F126" s="139" t="s">
        <v>814</v>
      </c>
      <c r="G126" s="138" t="s">
        <v>816</v>
      </c>
      <c r="H126" s="137">
        <v>1</v>
      </c>
      <c r="I126" s="136"/>
      <c r="J126" s="135">
        <f>ROUND(I126*H126,2)</f>
        <v>0</v>
      </c>
      <c r="K126" s="134"/>
      <c r="L126" s="3"/>
      <c r="M126" s="133" t="s">
        <v>1</v>
      </c>
      <c r="N126" s="132" t="s">
        <v>74</v>
      </c>
      <c r="P126" s="131">
        <f>O126*H126</f>
        <v>0</v>
      </c>
      <c r="Q126" s="131">
        <v>3.0000000000000001E-5</v>
      </c>
      <c r="R126" s="131">
        <f>Q126*H126</f>
        <v>3.0000000000000001E-5</v>
      </c>
      <c r="S126" s="131">
        <v>0</v>
      </c>
      <c r="T126" s="130">
        <f>S126*H126</f>
        <v>0</v>
      </c>
      <c r="AR126" s="128" t="s">
        <v>129</v>
      </c>
      <c r="AT126" s="128" t="s">
        <v>117</v>
      </c>
      <c r="AU126" s="128" t="s">
        <v>0</v>
      </c>
      <c r="AY126" s="103" t="s">
        <v>116</v>
      </c>
      <c r="BE126" s="129">
        <f>IF(N126="základní",J126,0)</f>
        <v>0</v>
      </c>
      <c r="BF126" s="129">
        <f>IF(N126="snížená",J126,0)</f>
        <v>0</v>
      </c>
      <c r="BG126" s="129">
        <f>IF(N126="zákl. přenesená",J126,0)</f>
        <v>0</v>
      </c>
      <c r="BH126" s="129">
        <f>IF(N126="sníž. přenesená",J126,0)</f>
        <v>0</v>
      </c>
      <c r="BI126" s="129">
        <f>IF(N126="nulová",J126,0)</f>
        <v>0</v>
      </c>
      <c r="BJ126" s="103" t="s">
        <v>5</v>
      </c>
      <c r="BK126" s="129">
        <f>ROUND(I126*H126,2)</f>
        <v>0</v>
      </c>
      <c r="BL126" s="103" t="s">
        <v>129</v>
      </c>
      <c r="BM126" s="128" t="s">
        <v>815</v>
      </c>
    </row>
    <row r="127" spans="2:65" s="2" customFormat="1" ht="17.399999999999999">
      <c r="B127" s="3"/>
      <c r="D127" s="127" t="s">
        <v>112</v>
      </c>
      <c r="F127" s="126" t="s">
        <v>814</v>
      </c>
      <c r="I127" s="122"/>
      <c r="L127" s="3"/>
      <c r="M127" s="125"/>
      <c r="T127" s="62"/>
      <c r="AT127" s="103" t="s">
        <v>112</v>
      </c>
      <c r="AU127" s="103" t="s">
        <v>0</v>
      </c>
    </row>
    <row r="128" spans="2:65" s="2" customFormat="1" ht="18">
      <c r="B128" s="3"/>
      <c r="D128" s="127" t="s">
        <v>233</v>
      </c>
      <c r="F128" s="174" t="s">
        <v>813</v>
      </c>
      <c r="I128" s="122"/>
      <c r="L128" s="3"/>
      <c r="M128" s="125"/>
      <c r="T128" s="62"/>
      <c r="AT128" s="103" t="s">
        <v>233</v>
      </c>
      <c r="AU128" s="103" t="s">
        <v>0</v>
      </c>
    </row>
    <row r="129" spans="2:65" s="2" customFormat="1" ht="16.5" customHeight="1">
      <c r="B129" s="3"/>
      <c r="C129" s="141" t="s">
        <v>812</v>
      </c>
      <c r="D129" s="141" t="s">
        <v>117</v>
      </c>
      <c r="E129" s="140" t="s">
        <v>811</v>
      </c>
      <c r="F129" s="139" t="s">
        <v>810</v>
      </c>
      <c r="G129" s="138" t="s">
        <v>118</v>
      </c>
      <c r="H129" s="137">
        <v>21.6</v>
      </c>
      <c r="I129" s="136"/>
      <c r="J129" s="135">
        <f>ROUND(I129*H129,2)</f>
        <v>0</v>
      </c>
      <c r="K129" s="134"/>
      <c r="L129" s="3"/>
      <c r="M129" s="133" t="s">
        <v>1</v>
      </c>
      <c r="N129" s="132" t="s">
        <v>74</v>
      </c>
      <c r="P129" s="131">
        <f>O129*H129</f>
        <v>0</v>
      </c>
      <c r="Q129" s="131">
        <v>3.6900000000000002E-2</v>
      </c>
      <c r="R129" s="131">
        <f>Q129*H129</f>
        <v>0.79704000000000008</v>
      </c>
      <c r="S129" s="131">
        <v>0</v>
      </c>
      <c r="T129" s="130">
        <f>S129*H129</f>
        <v>0</v>
      </c>
      <c r="AR129" s="128" t="s">
        <v>129</v>
      </c>
      <c r="AT129" s="128" t="s">
        <v>117</v>
      </c>
      <c r="AU129" s="128" t="s">
        <v>0</v>
      </c>
      <c r="AY129" s="103" t="s">
        <v>116</v>
      </c>
      <c r="BE129" s="129">
        <f>IF(N129="základní",J129,0)</f>
        <v>0</v>
      </c>
      <c r="BF129" s="129">
        <f>IF(N129="snížená",J129,0)</f>
        <v>0</v>
      </c>
      <c r="BG129" s="129">
        <f>IF(N129="zákl. přenesená",J129,0)</f>
        <v>0</v>
      </c>
      <c r="BH129" s="129">
        <f>IF(N129="sníž. přenesená",J129,0)</f>
        <v>0</v>
      </c>
      <c r="BI129" s="129">
        <f>IF(N129="nulová",J129,0)</f>
        <v>0</v>
      </c>
      <c r="BJ129" s="103" t="s">
        <v>5</v>
      </c>
      <c r="BK129" s="129">
        <f>ROUND(I129*H129,2)</f>
        <v>0</v>
      </c>
      <c r="BL129" s="103" t="s">
        <v>129</v>
      </c>
      <c r="BM129" s="128" t="s">
        <v>809</v>
      </c>
    </row>
    <row r="130" spans="2:65" s="2" customFormat="1" ht="43.5">
      <c r="B130" s="3"/>
      <c r="D130" s="127" t="s">
        <v>112</v>
      </c>
      <c r="F130" s="126" t="s">
        <v>808</v>
      </c>
      <c r="I130" s="122"/>
      <c r="L130" s="3"/>
      <c r="M130" s="125"/>
      <c r="T130" s="62"/>
      <c r="AT130" s="103" t="s">
        <v>112</v>
      </c>
      <c r="AU130" s="103" t="s">
        <v>0</v>
      </c>
    </row>
    <row r="131" spans="2:65" s="2" customFormat="1">
      <c r="B131" s="3"/>
      <c r="D131" s="124" t="s">
        <v>110</v>
      </c>
      <c r="F131" s="123" t="s">
        <v>807</v>
      </c>
      <c r="I131" s="122"/>
      <c r="L131" s="3"/>
      <c r="M131" s="125"/>
      <c r="T131" s="62"/>
      <c r="AT131" s="103" t="s">
        <v>110</v>
      </c>
      <c r="AU131" s="103" t="s">
        <v>0</v>
      </c>
    </row>
    <row r="132" spans="2:65" s="155" customFormat="1">
      <c r="B132" s="159"/>
      <c r="D132" s="127" t="s">
        <v>154</v>
      </c>
      <c r="E132" s="156" t="s">
        <v>1</v>
      </c>
      <c r="F132" s="162" t="s">
        <v>806</v>
      </c>
      <c r="H132" s="161">
        <v>7.2</v>
      </c>
      <c r="I132" s="160"/>
      <c r="L132" s="159"/>
      <c r="M132" s="158"/>
      <c r="T132" s="157"/>
      <c r="AT132" s="156" t="s">
        <v>154</v>
      </c>
      <c r="AU132" s="156" t="s">
        <v>0</v>
      </c>
      <c r="AV132" s="155" t="s">
        <v>0</v>
      </c>
      <c r="AW132" s="155" t="s">
        <v>82</v>
      </c>
      <c r="AX132" s="155" t="s">
        <v>38</v>
      </c>
      <c r="AY132" s="156" t="s">
        <v>116</v>
      </c>
    </row>
    <row r="133" spans="2:65" s="155" customFormat="1">
      <c r="B133" s="159"/>
      <c r="D133" s="127" t="s">
        <v>154</v>
      </c>
      <c r="E133" s="156" t="s">
        <v>1</v>
      </c>
      <c r="F133" s="162" t="s">
        <v>805</v>
      </c>
      <c r="H133" s="161">
        <v>7.2</v>
      </c>
      <c r="I133" s="160"/>
      <c r="L133" s="159"/>
      <c r="M133" s="158"/>
      <c r="T133" s="157"/>
      <c r="AT133" s="156" t="s">
        <v>154</v>
      </c>
      <c r="AU133" s="156" t="s">
        <v>0</v>
      </c>
      <c r="AV133" s="155" t="s">
        <v>0</v>
      </c>
      <c r="AW133" s="155" t="s">
        <v>82</v>
      </c>
      <c r="AX133" s="155" t="s">
        <v>38</v>
      </c>
      <c r="AY133" s="156" t="s">
        <v>116</v>
      </c>
    </row>
    <row r="134" spans="2:65" s="155" customFormat="1">
      <c r="B134" s="159"/>
      <c r="D134" s="127" t="s">
        <v>154</v>
      </c>
      <c r="E134" s="156" t="s">
        <v>1</v>
      </c>
      <c r="F134" s="162" t="s">
        <v>804</v>
      </c>
      <c r="H134" s="161">
        <v>7.2</v>
      </c>
      <c r="I134" s="160"/>
      <c r="L134" s="159"/>
      <c r="M134" s="158"/>
      <c r="T134" s="157"/>
      <c r="AT134" s="156" t="s">
        <v>154</v>
      </c>
      <c r="AU134" s="156" t="s">
        <v>0</v>
      </c>
      <c r="AV134" s="155" t="s">
        <v>0</v>
      </c>
      <c r="AW134" s="155" t="s">
        <v>82</v>
      </c>
      <c r="AX134" s="155" t="s">
        <v>38</v>
      </c>
      <c r="AY134" s="156" t="s">
        <v>116</v>
      </c>
    </row>
    <row r="135" spans="2:65" s="175" customFormat="1">
      <c r="B135" s="179"/>
      <c r="D135" s="127" t="s">
        <v>154</v>
      </c>
      <c r="E135" s="176" t="s">
        <v>1</v>
      </c>
      <c r="F135" s="182" t="s">
        <v>414</v>
      </c>
      <c r="H135" s="181">
        <v>21.6</v>
      </c>
      <c r="I135" s="180"/>
      <c r="L135" s="179"/>
      <c r="M135" s="178"/>
      <c r="T135" s="177"/>
      <c r="AT135" s="176" t="s">
        <v>154</v>
      </c>
      <c r="AU135" s="176" t="s">
        <v>0</v>
      </c>
      <c r="AV135" s="175" t="s">
        <v>129</v>
      </c>
      <c r="AW135" s="175" t="s">
        <v>82</v>
      </c>
      <c r="AX135" s="175" t="s">
        <v>5</v>
      </c>
      <c r="AY135" s="176" t="s">
        <v>116</v>
      </c>
    </row>
    <row r="136" spans="2:65" s="2" customFormat="1" ht="24.15" customHeight="1">
      <c r="B136" s="3"/>
      <c r="C136" s="141" t="s">
        <v>803</v>
      </c>
      <c r="D136" s="141" t="s">
        <v>117</v>
      </c>
      <c r="E136" s="140" t="s">
        <v>802</v>
      </c>
      <c r="F136" s="139" t="s">
        <v>801</v>
      </c>
      <c r="G136" s="138" t="s">
        <v>118</v>
      </c>
      <c r="H136" s="137">
        <v>15.6</v>
      </c>
      <c r="I136" s="136"/>
      <c r="J136" s="135">
        <f>ROUND(I136*H136,2)</f>
        <v>0</v>
      </c>
      <c r="K136" s="134"/>
      <c r="L136" s="3"/>
      <c r="M136" s="133" t="s">
        <v>1</v>
      </c>
      <c r="N136" s="132" t="s">
        <v>74</v>
      </c>
      <c r="P136" s="131">
        <f>O136*H136</f>
        <v>0</v>
      </c>
      <c r="Q136" s="131">
        <v>3.6900000000000002E-2</v>
      </c>
      <c r="R136" s="131">
        <f>Q136*H136</f>
        <v>0.57564000000000004</v>
      </c>
      <c r="S136" s="131">
        <v>0</v>
      </c>
      <c r="T136" s="130">
        <f>S136*H136</f>
        <v>0</v>
      </c>
      <c r="AR136" s="128" t="s">
        <v>129</v>
      </c>
      <c r="AT136" s="128" t="s">
        <v>117</v>
      </c>
      <c r="AU136" s="128" t="s">
        <v>0</v>
      </c>
      <c r="AY136" s="103" t="s">
        <v>116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03" t="s">
        <v>5</v>
      </c>
      <c r="BK136" s="129">
        <f>ROUND(I136*H136,2)</f>
        <v>0</v>
      </c>
      <c r="BL136" s="103" t="s">
        <v>129</v>
      </c>
      <c r="BM136" s="128" t="s">
        <v>800</v>
      </c>
    </row>
    <row r="137" spans="2:65" s="2" customFormat="1" ht="43.5">
      <c r="B137" s="3"/>
      <c r="D137" s="127" t="s">
        <v>112</v>
      </c>
      <c r="F137" s="126" t="s">
        <v>799</v>
      </c>
      <c r="I137" s="122"/>
      <c r="L137" s="3"/>
      <c r="M137" s="125"/>
      <c r="T137" s="62"/>
      <c r="AT137" s="103" t="s">
        <v>112</v>
      </c>
      <c r="AU137" s="103" t="s">
        <v>0</v>
      </c>
    </row>
    <row r="138" spans="2:65" s="2" customFormat="1">
      <c r="B138" s="3"/>
      <c r="D138" s="124" t="s">
        <v>110</v>
      </c>
      <c r="F138" s="123" t="s">
        <v>798</v>
      </c>
      <c r="I138" s="122"/>
      <c r="L138" s="3"/>
      <c r="M138" s="125"/>
      <c r="T138" s="62"/>
      <c r="AT138" s="103" t="s">
        <v>110</v>
      </c>
      <c r="AU138" s="103" t="s">
        <v>0</v>
      </c>
    </row>
    <row r="139" spans="2:65" s="155" customFormat="1">
      <c r="B139" s="159"/>
      <c r="D139" s="127" t="s">
        <v>154</v>
      </c>
      <c r="E139" s="156" t="s">
        <v>1</v>
      </c>
      <c r="F139" s="162" t="s">
        <v>797</v>
      </c>
      <c r="H139" s="161">
        <v>3.6</v>
      </c>
      <c r="I139" s="160"/>
      <c r="L139" s="159"/>
      <c r="M139" s="158"/>
      <c r="T139" s="157"/>
      <c r="AT139" s="156" t="s">
        <v>154</v>
      </c>
      <c r="AU139" s="156" t="s">
        <v>0</v>
      </c>
      <c r="AV139" s="155" t="s">
        <v>0</v>
      </c>
      <c r="AW139" s="155" t="s">
        <v>82</v>
      </c>
      <c r="AX139" s="155" t="s">
        <v>38</v>
      </c>
      <c r="AY139" s="156" t="s">
        <v>116</v>
      </c>
    </row>
    <row r="140" spans="2:65" s="155" customFormat="1">
      <c r="B140" s="159"/>
      <c r="D140" s="127" t="s">
        <v>154</v>
      </c>
      <c r="E140" s="156" t="s">
        <v>1</v>
      </c>
      <c r="F140" s="162" t="s">
        <v>796</v>
      </c>
      <c r="H140" s="161">
        <v>7.2</v>
      </c>
      <c r="I140" s="160"/>
      <c r="L140" s="159"/>
      <c r="M140" s="158"/>
      <c r="T140" s="157"/>
      <c r="AT140" s="156" t="s">
        <v>154</v>
      </c>
      <c r="AU140" s="156" t="s">
        <v>0</v>
      </c>
      <c r="AV140" s="155" t="s">
        <v>0</v>
      </c>
      <c r="AW140" s="155" t="s">
        <v>82</v>
      </c>
      <c r="AX140" s="155" t="s">
        <v>38</v>
      </c>
      <c r="AY140" s="156" t="s">
        <v>116</v>
      </c>
    </row>
    <row r="141" spans="2:65" s="155" customFormat="1">
      <c r="B141" s="159"/>
      <c r="D141" s="127" t="s">
        <v>154</v>
      </c>
      <c r="E141" s="156" t="s">
        <v>1</v>
      </c>
      <c r="F141" s="162" t="s">
        <v>795</v>
      </c>
      <c r="H141" s="161">
        <v>4.8</v>
      </c>
      <c r="I141" s="160"/>
      <c r="L141" s="159"/>
      <c r="M141" s="158"/>
      <c r="T141" s="157"/>
      <c r="AT141" s="156" t="s">
        <v>154</v>
      </c>
      <c r="AU141" s="156" t="s">
        <v>0</v>
      </c>
      <c r="AV141" s="155" t="s">
        <v>0</v>
      </c>
      <c r="AW141" s="155" t="s">
        <v>82</v>
      </c>
      <c r="AX141" s="155" t="s">
        <v>38</v>
      </c>
      <c r="AY141" s="156" t="s">
        <v>116</v>
      </c>
    </row>
    <row r="142" spans="2:65" s="175" customFormat="1">
      <c r="B142" s="179"/>
      <c r="D142" s="127" t="s">
        <v>154</v>
      </c>
      <c r="E142" s="176" t="s">
        <v>1</v>
      </c>
      <c r="F142" s="182" t="s">
        <v>414</v>
      </c>
      <c r="H142" s="181">
        <v>15.6</v>
      </c>
      <c r="I142" s="180"/>
      <c r="L142" s="179"/>
      <c r="M142" s="178"/>
      <c r="T142" s="177"/>
      <c r="AT142" s="176" t="s">
        <v>154</v>
      </c>
      <c r="AU142" s="176" t="s">
        <v>0</v>
      </c>
      <c r="AV142" s="175" t="s">
        <v>129</v>
      </c>
      <c r="AW142" s="175" t="s">
        <v>82</v>
      </c>
      <c r="AX142" s="175" t="s">
        <v>5</v>
      </c>
      <c r="AY142" s="176" t="s">
        <v>116</v>
      </c>
    </row>
    <row r="143" spans="2:65" s="2" customFormat="1" ht="24.15" customHeight="1">
      <c r="B143" s="3"/>
      <c r="C143" s="141" t="s">
        <v>213</v>
      </c>
      <c r="D143" s="141" t="s">
        <v>117</v>
      </c>
      <c r="E143" s="140" t="s">
        <v>794</v>
      </c>
      <c r="F143" s="139" t="s">
        <v>793</v>
      </c>
      <c r="G143" s="138" t="s">
        <v>183</v>
      </c>
      <c r="H143" s="137">
        <v>45</v>
      </c>
      <c r="I143" s="136"/>
      <c r="J143" s="135">
        <f>ROUND(I143*H143,2)</f>
        <v>0</v>
      </c>
      <c r="K143" s="134"/>
      <c r="L143" s="3"/>
      <c r="M143" s="133" t="s">
        <v>1</v>
      </c>
      <c r="N143" s="132" t="s">
        <v>74</v>
      </c>
      <c r="P143" s="131">
        <f>O143*H143</f>
        <v>0</v>
      </c>
      <c r="Q143" s="131">
        <v>0</v>
      </c>
      <c r="R143" s="131">
        <f>Q143*H143</f>
        <v>0</v>
      </c>
      <c r="S143" s="131">
        <v>0</v>
      </c>
      <c r="T143" s="130">
        <f>S143*H143</f>
        <v>0</v>
      </c>
      <c r="AR143" s="128" t="s">
        <v>129</v>
      </c>
      <c r="AT143" s="128" t="s">
        <v>117</v>
      </c>
      <c r="AU143" s="128" t="s">
        <v>0</v>
      </c>
      <c r="AY143" s="103" t="s">
        <v>116</v>
      </c>
      <c r="BE143" s="129">
        <f>IF(N143="základní",J143,0)</f>
        <v>0</v>
      </c>
      <c r="BF143" s="129">
        <f>IF(N143="snížená",J143,0)</f>
        <v>0</v>
      </c>
      <c r="BG143" s="129">
        <f>IF(N143="zákl. přenesená",J143,0)</f>
        <v>0</v>
      </c>
      <c r="BH143" s="129">
        <f>IF(N143="sníž. přenesená",J143,0)</f>
        <v>0</v>
      </c>
      <c r="BI143" s="129">
        <f>IF(N143="nulová",J143,0)</f>
        <v>0</v>
      </c>
      <c r="BJ143" s="103" t="s">
        <v>5</v>
      </c>
      <c r="BK143" s="129">
        <f>ROUND(I143*H143,2)</f>
        <v>0</v>
      </c>
      <c r="BL143" s="103" t="s">
        <v>129</v>
      </c>
      <c r="BM143" s="128" t="s">
        <v>792</v>
      </c>
    </row>
    <row r="144" spans="2:65" s="2" customFormat="1" ht="17.399999999999999">
      <c r="B144" s="3"/>
      <c r="D144" s="127" t="s">
        <v>112</v>
      </c>
      <c r="F144" s="126" t="s">
        <v>791</v>
      </c>
      <c r="I144" s="122"/>
      <c r="L144" s="3"/>
      <c r="M144" s="125"/>
      <c r="T144" s="62"/>
      <c r="AT144" s="103" t="s">
        <v>112</v>
      </c>
      <c r="AU144" s="103" t="s">
        <v>0</v>
      </c>
    </row>
    <row r="145" spans="2:65" s="2" customFormat="1">
      <c r="B145" s="3"/>
      <c r="D145" s="124" t="s">
        <v>110</v>
      </c>
      <c r="F145" s="123" t="s">
        <v>790</v>
      </c>
      <c r="I145" s="122"/>
      <c r="L145" s="3"/>
      <c r="M145" s="125"/>
      <c r="T145" s="62"/>
      <c r="AT145" s="103" t="s">
        <v>110</v>
      </c>
      <c r="AU145" s="103" t="s">
        <v>0</v>
      </c>
    </row>
    <row r="146" spans="2:65" s="155" customFormat="1">
      <c r="B146" s="159"/>
      <c r="D146" s="127" t="s">
        <v>154</v>
      </c>
      <c r="E146" s="156" t="s">
        <v>1</v>
      </c>
      <c r="F146" s="162" t="s">
        <v>516</v>
      </c>
      <c r="H146" s="161">
        <v>45</v>
      </c>
      <c r="I146" s="160"/>
      <c r="L146" s="159"/>
      <c r="M146" s="158"/>
      <c r="T146" s="157"/>
      <c r="AT146" s="156" t="s">
        <v>154</v>
      </c>
      <c r="AU146" s="156" t="s">
        <v>0</v>
      </c>
      <c r="AV146" s="155" t="s">
        <v>0</v>
      </c>
      <c r="AW146" s="155" t="s">
        <v>82</v>
      </c>
      <c r="AX146" s="155" t="s">
        <v>5</v>
      </c>
      <c r="AY146" s="156" t="s">
        <v>116</v>
      </c>
    </row>
    <row r="147" spans="2:65" s="2" customFormat="1" ht="24.15" customHeight="1">
      <c r="B147" s="3"/>
      <c r="C147" s="141" t="s">
        <v>201</v>
      </c>
      <c r="D147" s="141" t="s">
        <v>117</v>
      </c>
      <c r="E147" s="140" t="s">
        <v>789</v>
      </c>
      <c r="F147" s="139" t="s">
        <v>788</v>
      </c>
      <c r="G147" s="138" t="s">
        <v>190</v>
      </c>
      <c r="H147" s="137">
        <v>135.55099999999999</v>
      </c>
      <c r="I147" s="136"/>
      <c r="J147" s="135">
        <f>ROUND(I147*H147,2)</f>
        <v>0</v>
      </c>
      <c r="K147" s="134"/>
      <c r="L147" s="3"/>
      <c r="M147" s="133" t="s">
        <v>1</v>
      </c>
      <c r="N147" s="132" t="s">
        <v>74</v>
      </c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0">
        <f>S147*H147</f>
        <v>0</v>
      </c>
      <c r="AR147" s="128" t="s">
        <v>129</v>
      </c>
      <c r="AT147" s="128" t="s">
        <v>117</v>
      </c>
      <c r="AU147" s="128" t="s">
        <v>0</v>
      </c>
      <c r="AY147" s="103" t="s">
        <v>116</v>
      </c>
      <c r="BE147" s="129">
        <f>IF(N147="základní",J147,0)</f>
        <v>0</v>
      </c>
      <c r="BF147" s="129">
        <f>IF(N147="snížená",J147,0)</f>
        <v>0</v>
      </c>
      <c r="BG147" s="129">
        <f>IF(N147="zákl. přenesená",J147,0)</f>
        <v>0</v>
      </c>
      <c r="BH147" s="129">
        <f>IF(N147="sníž. přenesená",J147,0)</f>
        <v>0</v>
      </c>
      <c r="BI147" s="129">
        <f>IF(N147="nulová",J147,0)</f>
        <v>0</v>
      </c>
      <c r="BJ147" s="103" t="s">
        <v>5</v>
      </c>
      <c r="BK147" s="129">
        <f>ROUND(I147*H147,2)</f>
        <v>0</v>
      </c>
      <c r="BL147" s="103" t="s">
        <v>129</v>
      </c>
      <c r="BM147" s="128" t="s">
        <v>787</v>
      </c>
    </row>
    <row r="148" spans="2:65" s="2" customFormat="1" ht="17.399999999999999">
      <c r="B148" s="3"/>
      <c r="D148" s="127" t="s">
        <v>112</v>
      </c>
      <c r="F148" s="126" t="s">
        <v>786</v>
      </c>
      <c r="I148" s="122"/>
      <c r="L148" s="3"/>
      <c r="M148" s="125"/>
      <c r="T148" s="62"/>
      <c r="AT148" s="103" t="s">
        <v>112</v>
      </c>
      <c r="AU148" s="103" t="s">
        <v>0</v>
      </c>
    </row>
    <row r="149" spans="2:65" s="2" customFormat="1">
      <c r="B149" s="3"/>
      <c r="D149" s="124" t="s">
        <v>110</v>
      </c>
      <c r="F149" s="123" t="s">
        <v>785</v>
      </c>
      <c r="I149" s="122"/>
      <c r="L149" s="3"/>
      <c r="M149" s="125"/>
      <c r="T149" s="62"/>
      <c r="AT149" s="103" t="s">
        <v>110</v>
      </c>
      <c r="AU149" s="103" t="s">
        <v>0</v>
      </c>
    </row>
    <row r="150" spans="2:65" s="155" customFormat="1">
      <c r="B150" s="159"/>
      <c r="D150" s="127" t="s">
        <v>154</v>
      </c>
      <c r="E150" s="156" t="s">
        <v>1</v>
      </c>
      <c r="F150" s="162" t="s">
        <v>746</v>
      </c>
      <c r="H150" s="161">
        <v>413.28</v>
      </c>
      <c r="I150" s="160"/>
      <c r="L150" s="159"/>
      <c r="M150" s="158"/>
      <c r="T150" s="157"/>
      <c r="AT150" s="156" t="s">
        <v>154</v>
      </c>
      <c r="AU150" s="156" t="s">
        <v>0</v>
      </c>
      <c r="AV150" s="155" t="s">
        <v>0</v>
      </c>
      <c r="AW150" s="155" t="s">
        <v>82</v>
      </c>
      <c r="AX150" s="155" t="s">
        <v>38</v>
      </c>
      <c r="AY150" s="156" t="s">
        <v>116</v>
      </c>
    </row>
    <row r="151" spans="2:65" s="155" customFormat="1">
      <c r="B151" s="159"/>
      <c r="D151" s="127" t="s">
        <v>154</v>
      </c>
      <c r="E151" s="156" t="s">
        <v>1</v>
      </c>
      <c r="F151" s="162" t="s">
        <v>747</v>
      </c>
      <c r="H151" s="161">
        <v>221.97</v>
      </c>
      <c r="I151" s="160"/>
      <c r="L151" s="159"/>
      <c r="M151" s="158"/>
      <c r="T151" s="157"/>
      <c r="AT151" s="156" t="s">
        <v>154</v>
      </c>
      <c r="AU151" s="156" t="s">
        <v>0</v>
      </c>
      <c r="AV151" s="155" t="s">
        <v>0</v>
      </c>
      <c r="AW151" s="155" t="s">
        <v>82</v>
      </c>
      <c r="AX151" s="155" t="s">
        <v>38</v>
      </c>
      <c r="AY151" s="156" t="s">
        <v>116</v>
      </c>
    </row>
    <row r="152" spans="2:65" s="155" customFormat="1">
      <c r="B152" s="159"/>
      <c r="D152" s="127" t="s">
        <v>154</v>
      </c>
      <c r="E152" s="156" t="s">
        <v>1</v>
      </c>
      <c r="F152" s="162" t="s">
        <v>784</v>
      </c>
      <c r="H152" s="161">
        <v>42.503999999999998</v>
      </c>
      <c r="I152" s="160"/>
      <c r="L152" s="159"/>
      <c r="M152" s="158"/>
      <c r="T152" s="157"/>
      <c r="AT152" s="156" t="s">
        <v>154</v>
      </c>
      <c r="AU152" s="156" t="s">
        <v>0</v>
      </c>
      <c r="AV152" s="155" t="s">
        <v>0</v>
      </c>
      <c r="AW152" s="155" t="s">
        <v>82</v>
      </c>
      <c r="AX152" s="155" t="s">
        <v>38</v>
      </c>
      <c r="AY152" s="156" t="s">
        <v>116</v>
      </c>
    </row>
    <row r="153" spans="2:65" s="190" customFormat="1">
      <c r="B153" s="194"/>
      <c r="D153" s="127" t="s">
        <v>154</v>
      </c>
      <c r="E153" s="191" t="s">
        <v>1</v>
      </c>
      <c r="F153" s="197" t="s">
        <v>583</v>
      </c>
      <c r="H153" s="196">
        <v>677.75400000000002</v>
      </c>
      <c r="I153" s="195"/>
      <c r="L153" s="194"/>
      <c r="M153" s="193"/>
      <c r="T153" s="192"/>
      <c r="AT153" s="191" t="s">
        <v>154</v>
      </c>
      <c r="AU153" s="191" t="s">
        <v>0</v>
      </c>
      <c r="AV153" s="190" t="s">
        <v>121</v>
      </c>
      <c r="AW153" s="190" t="s">
        <v>82</v>
      </c>
      <c r="AX153" s="190" t="s">
        <v>38</v>
      </c>
      <c r="AY153" s="191" t="s">
        <v>116</v>
      </c>
    </row>
    <row r="154" spans="2:65" s="155" customFormat="1">
      <c r="B154" s="159"/>
      <c r="D154" s="127" t="s">
        <v>154</v>
      </c>
      <c r="E154" s="156" t="s">
        <v>1</v>
      </c>
      <c r="F154" s="162" t="s">
        <v>783</v>
      </c>
      <c r="H154" s="161">
        <v>135.55099999999999</v>
      </c>
      <c r="I154" s="160"/>
      <c r="L154" s="159"/>
      <c r="M154" s="158"/>
      <c r="T154" s="157"/>
      <c r="AT154" s="156" t="s">
        <v>154</v>
      </c>
      <c r="AU154" s="156" t="s">
        <v>0</v>
      </c>
      <c r="AV154" s="155" t="s">
        <v>0</v>
      </c>
      <c r="AW154" s="155" t="s">
        <v>82</v>
      </c>
      <c r="AX154" s="155" t="s">
        <v>5</v>
      </c>
      <c r="AY154" s="156" t="s">
        <v>116</v>
      </c>
    </row>
    <row r="155" spans="2:65" s="2" customFormat="1" ht="16.5" customHeight="1">
      <c r="B155" s="3"/>
      <c r="C155" s="141" t="s">
        <v>782</v>
      </c>
      <c r="D155" s="141" t="s">
        <v>117</v>
      </c>
      <c r="E155" s="140" t="s">
        <v>781</v>
      </c>
      <c r="F155" s="139" t="s">
        <v>779</v>
      </c>
      <c r="G155" s="138" t="s">
        <v>190</v>
      </c>
      <c r="H155" s="137">
        <v>36.04</v>
      </c>
      <c r="I155" s="136"/>
      <c r="J155" s="135">
        <f>ROUND(I155*H155,2)</f>
        <v>0</v>
      </c>
      <c r="K155" s="134"/>
      <c r="L155" s="3"/>
      <c r="M155" s="133" t="s">
        <v>1</v>
      </c>
      <c r="N155" s="132" t="s">
        <v>74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0">
        <f>S155*H155</f>
        <v>0</v>
      </c>
      <c r="AR155" s="128" t="s">
        <v>129</v>
      </c>
      <c r="AT155" s="128" t="s">
        <v>117</v>
      </c>
      <c r="AU155" s="128" t="s">
        <v>0</v>
      </c>
      <c r="AY155" s="103" t="s">
        <v>116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03" t="s">
        <v>5</v>
      </c>
      <c r="BK155" s="129">
        <f>ROUND(I155*H155,2)</f>
        <v>0</v>
      </c>
      <c r="BL155" s="103" t="s">
        <v>129</v>
      </c>
      <c r="BM155" s="128" t="s">
        <v>780</v>
      </c>
    </row>
    <row r="156" spans="2:65" s="2" customFormat="1">
      <c r="B156" s="3"/>
      <c r="D156" s="127" t="s">
        <v>112</v>
      </c>
      <c r="F156" s="126" t="s">
        <v>779</v>
      </c>
      <c r="I156" s="122"/>
      <c r="L156" s="3"/>
      <c r="M156" s="125"/>
      <c r="T156" s="62"/>
      <c r="AT156" s="103" t="s">
        <v>112</v>
      </c>
      <c r="AU156" s="103" t="s">
        <v>0</v>
      </c>
    </row>
    <row r="157" spans="2:65" s="2" customFormat="1" ht="54">
      <c r="B157" s="3"/>
      <c r="D157" s="127" t="s">
        <v>233</v>
      </c>
      <c r="F157" s="174" t="s">
        <v>778</v>
      </c>
      <c r="I157" s="122"/>
      <c r="L157" s="3"/>
      <c r="M157" s="125"/>
      <c r="T157" s="62"/>
      <c r="AT157" s="103" t="s">
        <v>233</v>
      </c>
      <c r="AU157" s="103" t="s">
        <v>0</v>
      </c>
    </row>
    <row r="158" spans="2:65" s="155" customFormat="1">
      <c r="B158" s="159"/>
      <c r="D158" s="127" t="s">
        <v>154</v>
      </c>
      <c r="E158" s="156" t="s">
        <v>1</v>
      </c>
      <c r="F158" s="162" t="s">
        <v>777</v>
      </c>
      <c r="H158" s="161">
        <v>5.04</v>
      </c>
      <c r="I158" s="160"/>
      <c r="L158" s="159"/>
      <c r="M158" s="158"/>
      <c r="T158" s="157"/>
      <c r="AT158" s="156" t="s">
        <v>154</v>
      </c>
      <c r="AU158" s="156" t="s">
        <v>0</v>
      </c>
      <c r="AV158" s="155" t="s">
        <v>0</v>
      </c>
      <c r="AW158" s="155" t="s">
        <v>82</v>
      </c>
      <c r="AX158" s="155" t="s">
        <v>38</v>
      </c>
      <c r="AY158" s="156" t="s">
        <v>116</v>
      </c>
    </row>
    <row r="159" spans="2:65" s="155" customFormat="1">
      <c r="B159" s="159"/>
      <c r="D159" s="127" t="s">
        <v>154</v>
      </c>
      <c r="E159" s="156" t="s">
        <v>1</v>
      </c>
      <c r="F159" s="162" t="s">
        <v>776</v>
      </c>
      <c r="H159" s="161">
        <v>31</v>
      </c>
      <c r="I159" s="160"/>
      <c r="L159" s="159"/>
      <c r="M159" s="158"/>
      <c r="T159" s="157"/>
      <c r="AT159" s="156" t="s">
        <v>154</v>
      </c>
      <c r="AU159" s="156" t="s">
        <v>0</v>
      </c>
      <c r="AV159" s="155" t="s">
        <v>0</v>
      </c>
      <c r="AW159" s="155" t="s">
        <v>82</v>
      </c>
      <c r="AX159" s="155" t="s">
        <v>38</v>
      </c>
      <c r="AY159" s="156" t="s">
        <v>116</v>
      </c>
    </row>
    <row r="160" spans="2:65" s="175" customFormat="1">
      <c r="B160" s="179"/>
      <c r="D160" s="127" t="s">
        <v>154</v>
      </c>
      <c r="E160" s="176" t="s">
        <v>1</v>
      </c>
      <c r="F160" s="182" t="s">
        <v>414</v>
      </c>
      <c r="H160" s="181">
        <v>36.04</v>
      </c>
      <c r="I160" s="180"/>
      <c r="L160" s="179"/>
      <c r="M160" s="178"/>
      <c r="T160" s="177"/>
      <c r="AT160" s="176" t="s">
        <v>154</v>
      </c>
      <c r="AU160" s="176" t="s">
        <v>0</v>
      </c>
      <c r="AV160" s="175" t="s">
        <v>129</v>
      </c>
      <c r="AW160" s="175" t="s">
        <v>82</v>
      </c>
      <c r="AX160" s="175" t="s">
        <v>5</v>
      </c>
      <c r="AY160" s="176" t="s">
        <v>116</v>
      </c>
    </row>
    <row r="161" spans="2:65" s="2" customFormat="1" ht="33" customHeight="1">
      <c r="B161" s="3"/>
      <c r="C161" s="141" t="s">
        <v>775</v>
      </c>
      <c r="D161" s="141" t="s">
        <v>117</v>
      </c>
      <c r="E161" s="140" t="s">
        <v>774</v>
      </c>
      <c r="F161" s="139" t="s">
        <v>773</v>
      </c>
      <c r="G161" s="138" t="s">
        <v>190</v>
      </c>
      <c r="H161" s="137">
        <v>101.663</v>
      </c>
      <c r="I161" s="136"/>
      <c r="J161" s="135">
        <f>ROUND(I161*H161,2)</f>
        <v>0</v>
      </c>
      <c r="K161" s="134"/>
      <c r="L161" s="3"/>
      <c r="M161" s="133" t="s">
        <v>1</v>
      </c>
      <c r="N161" s="132" t="s">
        <v>74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0">
        <f>S161*H161</f>
        <v>0</v>
      </c>
      <c r="AR161" s="128" t="s">
        <v>129</v>
      </c>
      <c r="AT161" s="128" t="s">
        <v>117</v>
      </c>
      <c r="AU161" s="128" t="s">
        <v>0</v>
      </c>
      <c r="AY161" s="103" t="s">
        <v>116</v>
      </c>
      <c r="BE161" s="129">
        <f>IF(N161="základní",J161,0)</f>
        <v>0</v>
      </c>
      <c r="BF161" s="129">
        <f>IF(N161="snížená",J161,0)</f>
        <v>0</v>
      </c>
      <c r="BG161" s="129">
        <f>IF(N161="zákl. přenesená",J161,0)</f>
        <v>0</v>
      </c>
      <c r="BH161" s="129">
        <f>IF(N161="sníž. přenesená",J161,0)</f>
        <v>0</v>
      </c>
      <c r="BI161" s="129">
        <f>IF(N161="nulová",J161,0)</f>
        <v>0</v>
      </c>
      <c r="BJ161" s="103" t="s">
        <v>5</v>
      </c>
      <c r="BK161" s="129">
        <f>ROUND(I161*H161,2)</f>
        <v>0</v>
      </c>
      <c r="BL161" s="103" t="s">
        <v>129</v>
      </c>
      <c r="BM161" s="128" t="s">
        <v>772</v>
      </c>
    </row>
    <row r="162" spans="2:65" s="2" customFormat="1" ht="26.1">
      <c r="B162" s="3"/>
      <c r="D162" s="127" t="s">
        <v>112</v>
      </c>
      <c r="F162" s="126" t="s">
        <v>771</v>
      </c>
      <c r="I162" s="122"/>
      <c r="L162" s="3"/>
      <c r="M162" s="125"/>
      <c r="T162" s="62"/>
      <c r="AT162" s="103" t="s">
        <v>112</v>
      </c>
      <c r="AU162" s="103" t="s">
        <v>0</v>
      </c>
    </row>
    <row r="163" spans="2:65" s="2" customFormat="1">
      <c r="B163" s="3"/>
      <c r="D163" s="124" t="s">
        <v>110</v>
      </c>
      <c r="F163" s="123" t="s">
        <v>770</v>
      </c>
      <c r="I163" s="122"/>
      <c r="L163" s="3"/>
      <c r="M163" s="125"/>
      <c r="T163" s="62"/>
      <c r="AT163" s="103" t="s">
        <v>110</v>
      </c>
      <c r="AU163" s="103" t="s">
        <v>0</v>
      </c>
    </row>
    <row r="164" spans="2:65" s="155" customFormat="1">
      <c r="B164" s="159"/>
      <c r="D164" s="127" t="s">
        <v>154</v>
      </c>
      <c r="E164" s="156" t="s">
        <v>1</v>
      </c>
      <c r="F164" s="162" t="s">
        <v>747</v>
      </c>
      <c r="H164" s="161">
        <v>221.97</v>
      </c>
      <c r="I164" s="160"/>
      <c r="L164" s="159"/>
      <c r="M164" s="158"/>
      <c r="T164" s="157"/>
      <c r="AT164" s="156" t="s">
        <v>154</v>
      </c>
      <c r="AU164" s="156" t="s">
        <v>0</v>
      </c>
      <c r="AV164" s="155" t="s">
        <v>0</v>
      </c>
      <c r="AW164" s="155" t="s">
        <v>82</v>
      </c>
      <c r="AX164" s="155" t="s">
        <v>38</v>
      </c>
      <c r="AY164" s="156" t="s">
        <v>116</v>
      </c>
    </row>
    <row r="165" spans="2:65" s="155" customFormat="1">
      <c r="B165" s="159"/>
      <c r="D165" s="127" t="s">
        <v>154</v>
      </c>
      <c r="E165" s="156" t="s">
        <v>1</v>
      </c>
      <c r="F165" s="162" t="s">
        <v>746</v>
      </c>
      <c r="H165" s="161">
        <v>413.28</v>
      </c>
      <c r="I165" s="160"/>
      <c r="L165" s="159"/>
      <c r="M165" s="158"/>
      <c r="T165" s="157"/>
      <c r="AT165" s="156" t="s">
        <v>154</v>
      </c>
      <c r="AU165" s="156" t="s">
        <v>0</v>
      </c>
      <c r="AV165" s="155" t="s">
        <v>0</v>
      </c>
      <c r="AW165" s="155" t="s">
        <v>82</v>
      </c>
      <c r="AX165" s="155" t="s">
        <v>38</v>
      </c>
      <c r="AY165" s="156" t="s">
        <v>116</v>
      </c>
    </row>
    <row r="166" spans="2:65" s="155" customFormat="1">
      <c r="B166" s="159"/>
      <c r="D166" s="127" t="s">
        <v>154</v>
      </c>
      <c r="E166" s="156" t="s">
        <v>1</v>
      </c>
      <c r="F166" s="162" t="s">
        <v>745</v>
      </c>
      <c r="H166" s="161">
        <v>42.503999999999998</v>
      </c>
      <c r="I166" s="160"/>
      <c r="L166" s="159"/>
      <c r="M166" s="158"/>
      <c r="T166" s="157"/>
      <c r="AT166" s="156" t="s">
        <v>154</v>
      </c>
      <c r="AU166" s="156" t="s">
        <v>0</v>
      </c>
      <c r="AV166" s="155" t="s">
        <v>0</v>
      </c>
      <c r="AW166" s="155" t="s">
        <v>82</v>
      </c>
      <c r="AX166" s="155" t="s">
        <v>38</v>
      </c>
      <c r="AY166" s="156" t="s">
        <v>116</v>
      </c>
    </row>
    <row r="167" spans="2:65" s="190" customFormat="1">
      <c r="B167" s="194"/>
      <c r="D167" s="127" t="s">
        <v>154</v>
      </c>
      <c r="E167" s="191" t="s">
        <v>1</v>
      </c>
      <c r="F167" s="197" t="s">
        <v>583</v>
      </c>
      <c r="H167" s="196">
        <v>677.75400000000002</v>
      </c>
      <c r="I167" s="195"/>
      <c r="L167" s="194"/>
      <c r="M167" s="193"/>
      <c r="T167" s="192"/>
      <c r="AT167" s="191" t="s">
        <v>154</v>
      </c>
      <c r="AU167" s="191" t="s">
        <v>0</v>
      </c>
      <c r="AV167" s="190" t="s">
        <v>121</v>
      </c>
      <c r="AW167" s="190" t="s">
        <v>82</v>
      </c>
      <c r="AX167" s="190" t="s">
        <v>38</v>
      </c>
      <c r="AY167" s="191" t="s">
        <v>116</v>
      </c>
    </row>
    <row r="168" spans="2:65" s="155" customFormat="1">
      <c r="B168" s="159"/>
      <c r="D168" s="127" t="s">
        <v>154</v>
      </c>
      <c r="E168" s="156" t="s">
        <v>1</v>
      </c>
      <c r="F168" s="162" t="s">
        <v>647</v>
      </c>
      <c r="H168" s="161">
        <v>101.663</v>
      </c>
      <c r="I168" s="160"/>
      <c r="L168" s="159"/>
      <c r="M168" s="158"/>
      <c r="T168" s="157"/>
      <c r="AT168" s="156" t="s">
        <v>154</v>
      </c>
      <c r="AU168" s="156" t="s">
        <v>0</v>
      </c>
      <c r="AV168" s="155" t="s">
        <v>0</v>
      </c>
      <c r="AW168" s="155" t="s">
        <v>82</v>
      </c>
      <c r="AX168" s="155" t="s">
        <v>5</v>
      </c>
      <c r="AY168" s="156" t="s">
        <v>116</v>
      </c>
    </row>
    <row r="169" spans="2:65" s="2" customFormat="1" ht="33" customHeight="1">
      <c r="B169" s="3"/>
      <c r="C169" s="141" t="s">
        <v>104</v>
      </c>
      <c r="D169" s="141" t="s">
        <v>117</v>
      </c>
      <c r="E169" s="140" t="s">
        <v>769</v>
      </c>
      <c r="F169" s="139" t="s">
        <v>768</v>
      </c>
      <c r="G169" s="138" t="s">
        <v>190</v>
      </c>
      <c r="H169" s="137">
        <v>237.214</v>
      </c>
      <c r="I169" s="136"/>
      <c r="J169" s="135">
        <f>ROUND(I169*H169,2)</f>
        <v>0</v>
      </c>
      <c r="K169" s="134"/>
      <c r="L169" s="3"/>
      <c r="M169" s="133" t="s">
        <v>1</v>
      </c>
      <c r="N169" s="132" t="s">
        <v>74</v>
      </c>
      <c r="P169" s="131">
        <f>O169*H169</f>
        <v>0</v>
      </c>
      <c r="Q169" s="131">
        <v>0</v>
      </c>
      <c r="R169" s="131">
        <f>Q169*H169</f>
        <v>0</v>
      </c>
      <c r="S169" s="131">
        <v>0</v>
      </c>
      <c r="T169" s="130">
        <f>S169*H169</f>
        <v>0</v>
      </c>
      <c r="AR169" s="128" t="s">
        <v>129</v>
      </c>
      <c r="AT169" s="128" t="s">
        <v>117</v>
      </c>
      <c r="AU169" s="128" t="s">
        <v>0</v>
      </c>
      <c r="AY169" s="103" t="s">
        <v>116</v>
      </c>
      <c r="BE169" s="129">
        <f>IF(N169="základní",J169,0)</f>
        <v>0</v>
      </c>
      <c r="BF169" s="129">
        <f>IF(N169="snížená",J169,0)</f>
        <v>0</v>
      </c>
      <c r="BG169" s="129">
        <f>IF(N169="zákl. přenesená",J169,0)</f>
        <v>0</v>
      </c>
      <c r="BH169" s="129">
        <f>IF(N169="sníž. přenesená",J169,0)</f>
        <v>0</v>
      </c>
      <c r="BI169" s="129">
        <f>IF(N169="nulová",J169,0)</f>
        <v>0</v>
      </c>
      <c r="BJ169" s="103" t="s">
        <v>5</v>
      </c>
      <c r="BK169" s="129">
        <f>ROUND(I169*H169,2)</f>
        <v>0</v>
      </c>
      <c r="BL169" s="103" t="s">
        <v>129</v>
      </c>
      <c r="BM169" s="128" t="s">
        <v>767</v>
      </c>
    </row>
    <row r="170" spans="2:65" s="2" customFormat="1" ht="26.1">
      <c r="B170" s="3"/>
      <c r="D170" s="127" t="s">
        <v>112</v>
      </c>
      <c r="F170" s="126" t="s">
        <v>766</v>
      </c>
      <c r="I170" s="122"/>
      <c r="L170" s="3"/>
      <c r="M170" s="125"/>
      <c r="T170" s="62"/>
      <c r="AT170" s="103" t="s">
        <v>112</v>
      </c>
      <c r="AU170" s="103" t="s">
        <v>0</v>
      </c>
    </row>
    <row r="171" spans="2:65" s="2" customFormat="1">
      <c r="B171" s="3"/>
      <c r="D171" s="124" t="s">
        <v>110</v>
      </c>
      <c r="F171" s="123" t="s">
        <v>765</v>
      </c>
      <c r="I171" s="122"/>
      <c r="L171" s="3"/>
      <c r="M171" s="125"/>
      <c r="T171" s="62"/>
      <c r="AT171" s="103" t="s">
        <v>110</v>
      </c>
      <c r="AU171" s="103" t="s">
        <v>0</v>
      </c>
    </row>
    <row r="172" spans="2:65" s="155" customFormat="1">
      <c r="B172" s="159"/>
      <c r="D172" s="127" t="s">
        <v>154</v>
      </c>
      <c r="E172" s="156" t="s">
        <v>1</v>
      </c>
      <c r="F172" s="162" t="s">
        <v>747</v>
      </c>
      <c r="H172" s="161">
        <v>221.97</v>
      </c>
      <c r="I172" s="160"/>
      <c r="L172" s="159"/>
      <c r="M172" s="158"/>
      <c r="T172" s="157"/>
      <c r="AT172" s="156" t="s">
        <v>154</v>
      </c>
      <c r="AU172" s="156" t="s">
        <v>0</v>
      </c>
      <c r="AV172" s="155" t="s">
        <v>0</v>
      </c>
      <c r="AW172" s="155" t="s">
        <v>82</v>
      </c>
      <c r="AX172" s="155" t="s">
        <v>38</v>
      </c>
      <c r="AY172" s="156" t="s">
        <v>116</v>
      </c>
    </row>
    <row r="173" spans="2:65" s="155" customFormat="1">
      <c r="B173" s="159"/>
      <c r="D173" s="127" t="s">
        <v>154</v>
      </c>
      <c r="E173" s="156" t="s">
        <v>1</v>
      </c>
      <c r="F173" s="162" t="s">
        <v>746</v>
      </c>
      <c r="H173" s="161">
        <v>413.28</v>
      </c>
      <c r="I173" s="160"/>
      <c r="L173" s="159"/>
      <c r="M173" s="158"/>
      <c r="T173" s="157"/>
      <c r="AT173" s="156" t="s">
        <v>154</v>
      </c>
      <c r="AU173" s="156" t="s">
        <v>0</v>
      </c>
      <c r="AV173" s="155" t="s">
        <v>0</v>
      </c>
      <c r="AW173" s="155" t="s">
        <v>82</v>
      </c>
      <c r="AX173" s="155" t="s">
        <v>38</v>
      </c>
      <c r="AY173" s="156" t="s">
        <v>116</v>
      </c>
    </row>
    <row r="174" spans="2:65" s="155" customFormat="1">
      <c r="B174" s="159"/>
      <c r="D174" s="127" t="s">
        <v>154</v>
      </c>
      <c r="E174" s="156" t="s">
        <v>1</v>
      </c>
      <c r="F174" s="162" t="s">
        <v>745</v>
      </c>
      <c r="H174" s="161">
        <v>42.503999999999998</v>
      </c>
      <c r="I174" s="160"/>
      <c r="L174" s="159"/>
      <c r="M174" s="158"/>
      <c r="T174" s="157"/>
      <c r="AT174" s="156" t="s">
        <v>154</v>
      </c>
      <c r="AU174" s="156" t="s">
        <v>0</v>
      </c>
      <c r="AV174" s="155" t="s">
        <v>0</v>
      </c>
      <c r="AW174" s="155" t="s">
        <v>82</v>
      </c>
      <c r="AX174" s="155" t="s">
        <v>38</v>
      </c>
      <c r="AY174" s="156" t="s">
        <v>116</v>
      </c>
    </row>
    <row r="175" spans="2:65" s="190" customFormat="1">
      <c r="B175" s="194"/>
      <c r="D175" s="127" t="s">
        <v>154</v>
      </c>
      <c r="E175" s="191" t="s">
        <v>1</v>
      </c>
      <c r="F175" s="197" t="s">
        <v>583</v>
      </c>
      <c r="H175" s="196">
        <v>677.75400000000002</v>
      </c>
      <c r="I175" s="195"/>
      <c r="L175" s="194"/>
      <c r="M175" s="193"/>
      <c r="T175" s="192"/>
      <c r="AT175" s="191" t="s">
        <v>154</v>
      </c>
      <c r="AU175" s="191" t="s">
        <v>0</v>
      </c>
      <c r="AV175" s="190" t="s">
        <v>121</v>
      </c>
      <c r="AW175" s="190" t="s">
        <v>82</v>
      </c>
      <c r="AX175" s="190" t="s">
        <v>38</v>
      </c>
      <c r="AY175" s="191" t="s">
        <v>116</v>
      </c>
    </row>
    <row r="176" spans="2:65" s="155" customFormat="1">
      <c r="B176" s="159"/>
      <c r="D176" s="127" t="s">
        <v>154</v>
      </c>
      <c r="E176" s="156" t="s">
        <v>1</v>
      </c>
      <c r="F176" s="162" t="s">
        <v>646</v>
      </c>
      <c r="H176" s="161">
        <v>237.214</v>
      </c>
      <c r="I176" s="160"/>
      <c r="L176" s="159"/>
      <c r="M176" s="158"/>
      <c r="T176" s="157"/>
      <c r="AT176" s="156" t="s">
        <v>154</v>
      </c>
      <c r="AU176" s="156" t="s">
        <v>0</v>
      </c>
      <c r="AV176" s="155" t="s">
        <v>0</v>
      </c>
      <c r="AW176" s="155" t="s">
        <v>82</v>
      </c>
      <c r="AX176" s="155" t="s">
        <v>5</v>
      </c>
      <c r="AY176" s="156" t="s">
        <v>116</v>
      </c>
    </row>
    <row r="177" spans="2:65" s="2" customFormat="1" ht="33" customHeight="1">
      <c r="B177" s="3"/>
      <c r="C177" s="141" t="s">
        <v>329</v>
      </c>
      <c r="D177" s="141" t="s">
        <v>117</v>
      </c>
      <c r="E177" s="140" t="s">
        <v>764</v>
      </c>
      <c r="F177" s="139" t="s">
        <v>763</v>
      </c>
      <c r="G177" s="138" t="s">
        <v>190</v>
      </c>
      <c r="H177" s="137">
        <v>237.214</v>
      </c>
      <c r="I177" s="136"/>
      <c r="J177" s="135">
        <f>ROUND(I177*H177,2)</f>
        <v>0</v>
      </c>
      <c r="K177" s="134"/>
      <c r="L177" s="3"/>
      <c r="M177" s="133" t="s">
        <v>1</v>
      </c>
      <c r="N177" s="132" t="s">
        <v>74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0">
        <f>S177*H177</f>
        <v>0</v>
      </c>
      <c r="AR177" s="128" t="s">
        <v>129</v>
      </c>
      <c r="AT177" s="128" t="s">
        <v>117</v>
      </c>
      <c r="AU177" s="128" t="s">
        <v>0</v>
      </c>
      <c r="AY177" s="103" t="s">
        <v>116</v>
      </c>
      <c r="BE177" s="129">
        <f>IF(N177="základní",J177,0)</f>
        <v>0</v>
      </c>
      <c r="BF177" s="129">
        <f>IF(N177="snížená",J177,0)</f>
        <v>0</v>
      </c>
      <c r="BG177" s="129">
        <f>IF(N177="zákl. přenesená",J177,0)</f>
        <v>0</v>
      </c>
      <c r="BH177" s="129">
        <f>IF(N177="sníž. přenesená",J177,0)</f>
        <v>0</v>
      </c>
      <c r="BI177" s="129">
        <f>IF(N177="nulová",J177,0)</f>
        <v>0</v>
      </c>
      <c r="BJ177" s="103" t="s">
        <v>5</v>
      </c>
      <c r="BK177" s="129">
        <f>ROUND(I177*H177,2)</f>
        <v>0</v>
      </c>
      <c r="BL177" s="103" t="s">
        <v>129</v>
      </c>
      <c r="BM177" s="128" t="s">
        <v>762</v>
      </c>
    </row>
    <row r="178" spans="2:65" s="2" customFormat="1" ht="26.1">
      <c r="B178" s="3"/>
      <c r="D178" s="127" t="s">
        <v>112</v>
      </c>
      <c r="F178" s="126" t="s">
        <v>761</v>
      </c>
      <c r="I178" s="122"/>
      <c r="L178" s="3"/>
      <c r="M178" s="125"/>
      <c r="T178" s="62"/>
      <c r="AT178" s="103" t="s">
        <v>112</v>
      </c>
      <c r="AU178" s="103" t="s">
        <v>0</v>
      </c>
    </row>
    <row r="179" spans="2:65" s="2" customFormat="1">
      <c r="B179" s="3"/>
      <c r="D179" s="124" t="s">
        <v>110</v>
      </c>
      <c r="F179" s="123" t="s">
        <v>760</v>
      </c>
      <c r="I179" s="122"/>
      <c r="L179" s="3"/>
      <c r="M179" s="125"/>
      <c r="T179" s="62"/>
      <c r="AT179" s="103" t="s">
        <v>110</v>
      </c>
      <c r="AU179" s="103" t="s">
        <v>0</v>
      </c>
    </row>
    <row r="180" spans="2:65" s="155" customFormat="1">
      <c r="B180" s="159"/>
      <c r="D180" s="127" t="s">
        <v>154</v>
      </c>
      <c r="E180" s="156" t="s">
        <v>1</v>
      </c>
      <c r="F180" s="162" t="s">
        <v>747</v>
      </c>
      <c r="H180" s="161">
        <v>221.97</v>
      </c>
      <c r="I180" s="160"/>
      <c r="L180" s="159"/>
      <c r="M180" s="158"/>
      <c r="T180" s="157"/>
      <c r="AT180" s="156" t="s">
        <v>154</v>
      </c>
      <c r="AU180" s="156" t="s">
        <v>0</v>
      </c>
      <c r="AV180" s="155" t="s">
        <v>0</v>
      </c>
      <c r="AW180" s="155" t="s">
        <v>82</v>
      </c>
      <c r="AX180" s="155" t="s">
        <v>38</v>
      </c>
      <c r="AY180" s="156" t="s">
        <v>116</v>
      </c>
    </row>
    <row r="181" spans="2:65" s="155" customFormat="1">
      <c r="B181" s="159"/>
      <c r="D181" s="127" t="s">
        <v>154</v>
      </c>
      <c r="E181" s="156" t="s">
        <v>1</v>
      </c>
      <c r="F181" s="162" t="s">
        <v>746</v>
      </c>
      <c r="H181" s="161">
        <v>413.28</v>
      </c>
      <c r="I181" s="160"/>
      <c r="L181" s="159"/>
      <c r="M181" s="158"/>
      <c r="T181" s="157"/>
      <c r="AT181" s="156" t="s">
        <v>154</v>
      </c>
      <c r="AU181" s="156" t="s">
        <v>0</v>
      </c>
      <c r="AV181" s="155" t="s">
        <v>0</v>
      </c>
      <c r="AW181" s="155" t="s">
        <v>82</v>
      </c>
      <c r="AX181" s="155" t="s">
        <v>38</v>
      </c>
      <c r="AY181" s="156" t="s">
        <v>116</v>
      </c>
    </row>
    <row r="182" spans="2:65" s="155" customFormat="1">
      <c r="B182" s="159"/>
      <c r="D182" s="127" t="s">
        <v>154</v>
      </c>
      <c r="E182" s="156" t="s">
        <v>1</v>
      </c>
      <c r="F182" s="162" t="s">
        <v>745</v>
      </c>
      <c r="H182" s="161">
        <v>42.503999999999998</v>
      </c>
      <c r="I182" s="160"/>
      <c r="L182" s="159"/>
      <c r="M182" s="158"/>
      <c r="T182" s="157"/>
      <c r="AT182" s="156" t="s">
        <v>154</v>
      </c>
      <c r="AU182" s="156" t="s">
        <v>0</v>
      </c>
      <c r="AV182" s="155" t="s">
        <v>0</v>
      </c>
      <c r="AW182" s="155" t="s">
        <v>82</v>
      </c>
      <c r="AX182" s="155" t="s">
        <v>38</v>
      </c>
      <c r="AY182" s="156" t="s">
        <v>116</v>
      </c>
    </row>
    <row r="183" spans="2:65" s="190" customFormat="1">
      <c r="B183" s="194"/>
      <c r="D183" s="127" t="s">
        <v>154</v>
      </c>
      <c r="E183" s="191" t="s">
        <v>1</v>
      </c>
      <c r="F183" s="197" t="s">
        <v>583</v>
      </c>
      <c r="H183" s="196">
        <v>677.75400000000002</v>
      </c>
      <c r="I183" s="195"/>
      <c r="L183" s="194"/>
      <c r="M183" s="193"/>
      <c r="T183" s="192"/>
      <c r="AT183" s="191" t="s">
        <v>154</v>
      </c>
      <c r="AU183" s="191" t="s">
        <v>0</v>
      </c>
      <c r="AV183" s="190" t="s">
        <v>121</v>
      </c>
      <c r="AW183" s="190" t="s">
        <v>82</v>
      </c>
      <c r="AX183" s="190" t="s">
        <v>38</v>
      </c>
      <c r="AY183" s="191" t="s">
        <v>116</v>
      </c>
    </row>
    <row r="184" spans="2:65" s="155" customFormat="1">
      <c r="B184" s="159"/>
      <c r="D184" s="127" t="s">
        <v>154</v>
      </c>
      <c r="E184" s="156" t="s">
        <v>1</v>
      </c>
      <c r="F184" s="162" t="s">
        <v>635</v>
      </c>
      <c r="H184" s="161">
        <v>237.214</v>
      </c>
      <c r="I184" s="160"/>
      <c r="L184" s="159"/>
      <c r="M184" s="158"/>
      <c r="T184" s="157"/>
      <c r="AT184" s="156" t="s">
        <v>154</v>
      </c>
      <c r="AU184" s="156" t="s">
        <v>0</v>
      </c>
      <c r="AV184" s="155" t="s">
        <v>0</v>
      </c>
      <c r="AW184" s="155" t="s">
        <v>82</v>
      </c>
      <c r="AX184" s="155" t="s">
        <v>5</v>
      </c>
      <c r="AY184" s="156" t="s">
        <v>116</v>
      </c>
    </row>
    <row r="185" spans="2:65" s="2" customFormat="1" ht="33" customHeight="1">
      <c r="B185" s="3"/>
      <c r="C185" s="141" t="s">
        <v>759</v>
      </c>
      <c r="D185" s="141" t="s">
        <v>117</v>
      </c>
      <c r="E185" s="140" t="s">
        <v>758</v>
      </c>
      <c r="F185" s="139" t="s">
        <v>757</v>
      </c>
      <c r="G185" s="138" t="s">
        <v>190</v>
      </c>
      <c r="H185" s="137">
        <v>67.775000000000006</v>
      </c>
      <c r="I185" s="136"/>
      <c r="J185" s="135">
        <f>ROUND(I185*H185,2)</f>
        <v>0</v>
      </c>
      <c r="K185" s="134"/>
      <c r="L185" s="3"/>
      <c r="M185" s="133" t="s">
        <v>1</v>
      </c>
      <c r="N185" s="132" t="s">
        <v>74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0">
        <f>S185*H185</f>
        <v>0</v>
      </c>
      <c r="AR185" s="128" t="s">
        <v>129</v>
      </c>
      <c r="AT185" s="128" t="s">
        <v>117</v>
      </c>
      <c r="AU185" s="128" t="s">
        <v>0</v>
      </c>
      <c r="AY185" s="103" t="s">
        <v>116</v>
      </c>
      <c r="BE185" s="129">
        <f>IF(N185="základní",J185,0)</f>
        <v>0</v>
      </c>
      <c r="BF185" s="129">
        <f>IF(N185="snížená",J185,0)</f>
        <v>0</v>
      </c>
      <c r="BG185" s="129">
        <f>IF(N185="zákl. přenesená",J185,0)</f>
        <v>0</v>
      </c>
      <c r="BH185" s="129">
        <f>IF(N185="sníž. přenesená",J185,0)</f>
        <v>0</v>
      </c>
      <c r="BI185" s="129">
        <f>IF(N185="nulová",J185,0)</f>
        <v>0</v>
      </c>
      <c r="BJ185" s="103" t="s">
        <v>5</v>
      </c>
      <c r="BK185" s="129">
        <f>ROUND(I185*H185,2)</f>
        <v>0</v>
      </c>
      <c r="BL185" s="103" t="s">
        <v>129</v>
      </c>
      <c r="BM185" s="128" t="s">
        <v>756</v>
      </c>
    </row>
    <row r="186" spans="2:65" s="2" customFormat="1" ht="26.1">
      <c r="B186" s="3"/>
      <c r="D186" s="127" t="s">
        <v>112</v>
      </c>
      <c r="F186" s="126" t="s">
        <v>755</v>
      </c>
      <c r="I186" s="122"/>
      <c r="L186" s="3"/>
      <c r="M186" s="125"/>
      <c r="T186" s="62"/>
      <c r="AT186" s="103" t="s">
        <v>112</v>
      </c>
      <c r="AU186" s="103" t="s">
        <v>0</v>
      </c>
    </row>
    <row r="187" spans="2:65" s="2" customFormat="1">
      <c r="B187" s="3"/>
      <c r="D187" s="124" t="s">
        <v>110</v>
      </c>
      <c r="F187" s="123" t="s">
        <v>754</v>
      </c>
      <c r="I187" s="122"/>
      <c r="L187" s="3"/>
      <c r="M187" s="125"/>
      <c r="T187" s="62"/>
      <c r="AT187" s="103" t="s">
        <v>110</v>
      </c>
      <c r="AU187" s="103" t="s">
        <v>0</v>
      </c>
    </row>
    <row r="188" spans="2:65" s="155" customFormat="1">
      <c r="B188" s="159"/>
      <c r="D188" s="127" t="s">
        <v>154</v>
      </c>
      <c r="E188" s="156" t="s">
        <v>1</v>
      </c>
      <c r="F188" s="162" t="s">
        <v>747</v>
      </c>
      <c r="H188" s="161">
        <v>221.97</v>
      </c>
      <c r="I188" s="160"/>
      <c r="L188" s="159"/>
      <c r="M188" s="158"/>
      <c r="T188" s="157"/>
      <c r="AT188" s="156" t="s">
        <v>154</v>
      </c>
      <c r="AU188" s="156" t="s">
        <v>0</v>
      </c>
      <c r="AV188" s="155" t="s">
        <v>0</v>
      </c>
      <c r="AW188" s="155" t="s">
        <v>82</v>
      </c>
      <c r="AX188" s="155" t="s">
        <v>38</v>
      </c>
      <c r="AY188" s="156" t="s">
        <v>116</v>
      </c>
    </row>
    <row r="189" spans="2:65" s="155" customFormat="1">
      <c r="B189" s="159"/>
      <c r="D189" s="127" t="s">
        <v>154</v>
      </c>
      <c r="E189" s="156" t="s">
        <v>1</v>
      </c>
      <c r="F189" s="162" t="s">
        <v>746</v>
      </c>
      <c r="H189" s="161">
        <v>413.28</v>
      </c>
      <c r="I189" s="160"/>
      <c r="L189" s="159"/>
      <c r="M189" s="158"/>
      <c r="T189" s="157"/>
      <c r="AT189" s="156" t="s">
        <v>154</v>
      </c>
      <c r="AU189" s="156" t="s">
        <v>0</v>
      </c>
      <c r="AV189" s="155" t="s">
        <v>0</v>
      </c>
      <c r="AW189" s="155" t="s">
        <v>82</v>
      </c>
      <c r="AX189" s="155" t="s">
        <v>38</v>
      </c>
      <c r="AY189" s="156" t="s">
        <v>116</v>
      </c>
    </row>
    <row r="190" spans="2:65" s="155" customFormat="1">
      <c r="B190" s="159"/>
      <c r="D190" s="127" t="s">
        <v>154</v>
      </c>
      <c r="E190" s="156" t="s">
        <v>1</v>
      </c>
      <c r="F190" s="162" t="s">
        <v>745</v>
      </c>
      <c r="H190" s="161">
        <v>42.503999999999998</v>
      </c>
      <c r="I190" s="160"/>
      <c r="L190" s="159"/>
      <c r="M190" s="158"/>
      <c r="T190" s="157"/>
      <c r="AT190" s="156" t="s">
        <v>154</v>
      </c>
      <c r="AU190" s="156" t="s">
        <v>0</v>
      </c>
      <c r="AV190" s="155" t="s">
        <v>0</v>
      </c>
      <c r="AW190" s="155" t="s">
        <v>82</v>
      </c>
      <c r="AX190" s="155" t="s">
        <v>38</v>
      </c>
      <c r="AY190" s="156" t="s">
        <v>116</v>
      </c>
    </row>
    <row r="191" spans="2:65" s="190" customFormat="1">
      <c r="B191" s="194"/>
      <c r="D191" s="127" t="s">
        <v>154</v>
      </c>
      <c r="E191" s="191" t="s">
        <v>1</v>
      </c>
      <c r="F191" s="197" t="s">
        <v>583</v>
      </c>
      <c r="H191" s="196">
        <v>677.75400000000002</v>
      </c>
      <c r="I191" s="195"/>
      <c r="L191" s="194"/>
      <c r="M191" s="193"/>
      <c r="T191" s="192"/>
      <c r="AT191" s="191" t="s">
        <v>154</v>
      </c>
      <c r="AU191" s="191" t="s">
        <v>0</v>
      </c>
      <c r="AV191" s="190" t="s">
        <v>121</v>
      </c>
      <c r="AW191" s="190" t="s">
        <v>82</v>
      </c>
      <c r="AX191" s="190" t="s">
        <v>38</v>
      </c>
      <c r="AY191" s="191" t="s">
        <v>116</v>
      </c>
    </row>
    <row r="192" spans="2:65" s="155" customFormat="1">
      <c r="B192" s="159"/>
      <c r="D192" s="127" t="s">
        <v>154</v>
      </c>
      <c r="E192" s="156" t="s">
        <v>1</v>
      </c>
      <c r="F192" s="162" t="s">
        <v>634</v>
      </c>
      <c r="H192" s="161">
        <v>67.775000000000006</v>
      </c>
      <c r="I192" s="160"/>
      <c r="L192" s="159"/>
      <c r="M192" s="158"/>
      <c r="T192" s="157"/>
      <c r="AT192" s="156" t="s">
        <v>154</v>
      </c>
      <c r="AU192" s="156" t="s">
        <v>0</v>
      </c>
      <c r="AV192" s="155" t="s">
        <v>0</v>
      </c>
      <c r="AW192" s="155" t="s">
        <v>82</v>
      </c>
      <c r="AX192" s="155" t="s">
        <v>5</v>
      </c>
      <c r="AY192" s="156" t="s">
        <v>116</v>
      </c>
    </row>
    <row r="193" spans="2:65" s="2" customFormat="1" ht="33" customHeight="1">
      <c r="B193" s="3"/>
      <c r="C193" s="141" t="s">
        <v>753</v>
      </c>
      <c r="D193" s="141" t="s">
        <v>117</v>
      </c>
      <c r="E193" s="140" t="s">
        <v>752</v>
      </c>
      <c r="F193" s="139" t="s">
        <v>751</v>
      </c>
      <c r="G193" s="138" t="s">
        <v>190</v>
      </c>
      <c r="H193" s="137">
        <v>33.887999999999998</v>
      </c>
      <c r="I193" s="136"/>
      <c r="J193" s="135">
        <f>ROUND(I193*H193,2)</f>
        <v>0</v>
      </c>
      <c r="K193" s="134"/>
      <c r="L193" s="3"/>
      <c r="M193" s="133" t="s">
        <v>1</v>
      </c>
      <c r="N193" s="132" t="s">
        <v>74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0">
        <f>S193*H193</f>
        <v>0</v>
      </c>
      <c r="AR193" s="128" t="s">
        <v>129</v>
      </c>
      <c r="AT193" s="128" t="s">
        <v>117</v>
      </c>
      <c r="AU193" s="128" t="s">
        <v>0</v>
      </c>
      <c r="AY193" s="103" t="s">
        <v>116</v>
      </c>
      <c r="BE193" s="129">
        <f>IF(N193="základní",J193,0)</f>
        <v>0</v>
      </c>
      <c r="BF193" s="129">
        <f>IF(N193="snížená",J193,0)</f>
        <v>0</v>
      </c>
      <c r="BG193" s="129">
        <f>IF(N193="zákl. přenesená",J193,0)</f>
        <v>0</v>
      </c>
      <c r="BH193" s="129">
        <f>IF(N193="sníž. přenesená",J193,0)</f>
        <v>0</v>
      </c>
      <c r="BI193" s="129">
        <f>IF(N193="nulová",J193,0)</f>
        <v>0</v>
      </c>
      <c r="BJ193" s="103" t="s">
        <v>5</v>
      </c>
      <c r="BK193" s="129">
        <f>ROUND(I193*H193,2)</f>
        <v>0</v>
      </c>
      <c r="BL193" s="103" t="s">
        <v>129</v>
      </c>
      <c r="BM193" s="128" t="s">
        <v>750</v>
      </c>
    </row>
    <row r="194" spans="2:65" s="2" customFormat="1" ht="26.1">
      <c r="B194" s="3"/>
      <c r="D194" s="127" t="s">
        <v>112</v>
      </c>
      <c r="F194" s="126" t="s">
        <v>749</v>
      </c>
      <c r="I194" s="122"/>
      <c r="L194" s="3"/>
      <c r="M194" s="125"/>
      <c r="T194" s="62"/>
      <c r="AT194" s="103" t="s">
        <v>112</v>
      </c>
      <c r="AU194" s="103" t="s">
        <v>0</v>
      </c>
    </row>
    <row r="195" spans="2:65" s="2" customFormat="1">
      <c r="B195" s="3"/>
      <c r="D195" s="124" t="s">
        <v>110</v>
      </c>
      <c r="F195" s="123" t="s">
        <v>748</v>
      </c>
      <c r="I195" s="122"/>
      <c r="L195" s="3"/>
      <c r="M195" s="125"/>
      <c r="T195" s="62"/>
      <c r="AT195" s="103" t="s">
        <v>110</v>
      </c>
      <c r="AU195" s="103" t="s">
        <v>0</v>
      </c>
    </row>
    <row r="196" spans="2:65" s="155" customFormat="1">
      <c r="B196" s="159"/>
      <c r="D196" s="127" t="s">
        <v>154</v>
      </c>
      <c r="E196" s="156" t="s">
        <v>1</v>
      </c>
      <c r="F196" s="162" t="s">
        <v>747</v>
      </c>
      <c r="H196" s="161">
        <v>221.97</v>
      </c>
      <c r="I196" s="160"/>
      <c r="L196" s="159"/>
      <c r="M196" s="158"/>
      <c r="T196" s="157"/>
      <c r="AT196" s="156" t="s">
        <v>154</v>
      </c>
      <c r="AU196" s="156" t="s">
        <v>0</v>
      </c>
      <c r="AV196" s="155" t="s">
        <v>0</v>
      </c>
      <c r="AW196" s="155" t="s">
        <v>82</v>
      </c>
      <c r="AX196" s="155" t="s">
        <v>38</v>
      </c>
      <c r="AY196" s="156" t="s">
        <v>116</v>
      </c>
    </row>
    <row r="197" spans="2:65" s="155" customFormat="1">
      <c r="B197" s="159"/>
      <c r="D197" s="127" t="s">
        <v>154</v>
      </c>
      <c r="E197" s="156" t="s">
        <v>1</v>
      </c>
      <c r="F197" s="162" t="s">
        <v>746</v>
      </c>
      <c r="H197" s="161">
        <v>413.28</v>
      </c>
      <c r="I197" s="160"/>
      <c r="L197" s="159"/>
      <c r="M197" s="158"/>
      <c r="T197" s="157"/>
      <c r="AT197" s="156" t="s">
        <v>154</v>
      </c>
      <c r="AU197" s="156" t="s">
        <v>0</v>
      </c>
      <c r="AV197" s="155" t="s">
        <v>0</v>
      </c>
      <c r="AW197" s="155" t="s">
        <v>82</v>
      </c>
      <c r="AX197" s="155" t="s">
        <v>38</v>
      </c>
      <c r="AY197" s="156" t="s">
        <v>116</v>
      </c>
    </row>
    <row r="198" spans="2:65" s="155" customFormat="1">
      <c r="B198" s="159"/>
      <c r="D198" s="127" t="s">
        <v>154</v>
      </c>
      <c r="E198" s="156" t="s">
        <v>1</v>
      </c>
      <c r="F198" s="162" t="s">
        <v>745</v>
      </c>
      <c r="H198" s="161">
        <v>42.503999999999998</v>
      </c>
      <c r="I198" s="160"/>
      <c r="L198" s="159"/>
      <c r="M198" s="158"/>
      <c r="T198" s="157"/>
      <c r="AT198" s="156" t="s">
        <v>154</v>
      </c>
      <c r="AU198" s="156" t="s">
        <v>0</v>
      </c>
      <c r="AV198" s="155" t="s">
        <v>0</v>
      </c>
      <c r="AW198" s="155" t="s">
        <v>82</v>
      </c>
      <c r="AX198" s="155" t="s">
        <v>38</v>
      </c>
      <c r="AY198" s="156" t="s">
        <v>116</v>
      </c>
    </row>
    <row r="199" spans="2:65" s="190" customFormat="1">
      <c r="B199" s="194"/>
      <c r="D199" s="127" t="s">
        <v>154</v>
      </c>
      <c r="E199" s="191" t="s">
        <v>1</v>
      </c>
      <c r="F199" s="197" t="s">
        <v>583</v>
      </c>
      <c r="H199" s="196">
        <v>677.75400000000002</v>
      </c>
      <c r="I199" s="195"/>
      <c r="L199" s="194"/>
      <c r="M199" s="193"/>
      <c r="T199" s="192"/>
      <c r="AT199" s="191" t="s">
        <v>154</v>
      </c>
      <c r="AU199" s="191" t="s">
        <v>0</v>
      </c>
      <c r="AV199" s="190" t="s">
        <v>121</v>
      </c>
      <c r="AW199" s="190" t="s">
        <v>82</v>
      </c>
      <c r="AX199" s="190" t="s">
        <v>38</v>
      </c>
      <c r="AY199" s="191" t="s">
        <v>116</v>
      </c>
    </row>
    <row r="200" spans="2:65" s="155" customFormat="1">
      <c r="B200" s="159"/>
      <c r="D200" s="127" t="s">
        <v>154</v>
      </c>
      <c r="E200" s="156" t="s">
        <v>1</v>
      </c>
      <c r="F200" s="162" t="s">
        <v>627</v>
      </c>
      <c r="H200" s="161">
        <v>33.887999999999998</v>
      </c>
      <c r="I200" s="160"/>
      <c r="L200" s="159"/>
      <c r="M200" s="158"/>
      <c r="T200" s="157"/>
      <c r="AT200" s="156" t="s">
        <v>154</v>
      </c>
      <c r="AU200" s="156" t="s">
        <v>0</v>
      </c>
      <c r="AV200" s="155" t="s">
        <v>0</v>
      </c>
      <c r="AW200" s="155" t="s">
        <v>82</v>
      </c>
      <c r="AX200" s="155" t="s">
        <v>5</v>
      </c>
      <c r="AY200" s="156" t="s">
        <v>116</v>
      </c>
    </row>
    <row r="201" spans="2:65" s="2" customFormat="1" ht="24.15" customHeight="1">
      <c r="B201" s="3"/>
      <c r="C201" s="141" t="s">
        <v>744</v>
      </c>
      <c r="D201" s="141" t="s">
        <v>117</v>
      </c>
      <c r="E201" s="140" t="s">
        <v>743</v>
      </c>
      <c r="F201" s="139" t="s">
        <v>742</v>
      </c>
      <c r="G201" s="138" t="s">
        <v>183</v>
      </c>
      <c r="H201" s="137">
        <v>154.56</v>
      </c>
      <c r="I201" s="136"/>
      <c r="J201" s="135">
        <f>ROUND(I201*H201,2)</f>
        <v>0</v>
      </c>
      <c r="K201" s="134"/>
      <c r="L201" s="3"/>
      <c r="M201" s="133" t="s">
        <v>1</v>
      </c>
      <c r="N201" s="132" t="s">
        <v>74</v>
      </c>
      <c r="P201" s="131">
        <f>O201*H201</f>
        <v>0</v>
      </c>
      <c r="Q201" s="131">
        <v>8.4999999999999995E-4</v>
      </c>
      <c r="R201" s="131">
        <f>Q201*H201</f>
        <v>0.13137599999999999</v>
      </c>
      <c r="S201" s="131">
        <v>0</v>
      </c>
      <c r="T201" s="130">
        <f>S201*H201</f>
        <v>0</v>
      </c>
      <c r="AR201" s="128" t="s">
        <v>129</v>
      </c>
      <c r="AT201" s="128" t="s">
        <v>117</v>
      </c>
      <c r="AU201" s="128" t="s">
        <v>0</v>
      </c>
      <c r="AY201" s="103" t="s">
        <v>116</v>
      </c>
      <c r="BE201" s="129">
        <f>IF(N201="základní",J201,0)</f>
        <v>0</v>
      </c>
      <c r="BF201" s="129">
        <f>IF(N201="snížená",J201,0)</f>
        <v>0</v>
      </c>
      <c r="BG201" s="129">
        <f>IF(N201="zákl. přenesená",J201,0)</f>
        <v>0</v>
      </c>
      <c r="BH201" s="129">
        <f>IF(N201="sníž. přenesená",J201,0)</f>
        <v>0</v>
      </c>
      <c r="BI201" s="129">
        <f>IF(N201="nulová",J201,0)</f>
        <v>0</v>
      </c>
      <c r="BJ201" s="103" t="s">
        <v>5</v>
      </c>
      <c r="BK201" s="129">
        <f>ROUND(I201*H201,2)</f>
        <v>0</v>
      </c>
      <c r="BL201" s="103" t="s">
        <v>129</v>
      </c>
      <c r="BM201" s="128" t="s">
        <v>741</v>
      </c>
    </row>
    <row r="202" spans="2:65" s="2" customFormat="1" ht="17.399999999999999">
      <c r="B202" s="3"/>
      <c r="D202" s="127" t="s">
        <v>112</v>
      </c>
      <c r="F202" s="126" t="s">
        <v>740</v>
      </c>
      <c r="I202" s="122"/>
      <c r="L202" s="3"/>
      <c r="M202" s="125"/>
      <c r="T202" s="62"/>
      <c r="AT202" s="103" t="s">
        <v>112</v>
      </c>
      <c r="AU202" s="103" t="s">
        <v>0</v>
      </c>
    </row>
    <row r="203" spans="2:65" s="2" customFormat="1">
      <c r="B203" s="3"/>
      <c r="D203" s="124" t="s">
        <v>110</v>
      </c>
      <c r="F203" s="123" t="s">
        <v>739</v>
      </c>
      <c r="I203" s="122"/>
      <c r="L203" s="3"/>
      <c r="M203" s="125"/>
      <c r="T203" s="62"/>
      <c r="AT203" s="103" t="s">
        <v>110</v>
      </c>
      <c r="AU203" s="103" t="s">
        <v>0</v>
      </c>
    </row>
    <row r="204" spans="2:65" s="155" customFormat="1">
      <c r="B204" s="159"/>
      <c r="D204" s="127" t="s">
        <v>154</v>
      </c>
      <c r="E204" s="156" t="s">
        <v>1</v>
      </c>
      <c r="F204" s="162" t="s">
        <v>732</v>
      </c>
      <c r="H204" s="161">
        <v>154.56</v>
      </c>
      <c r="I204" s="160"/>
      <c r="L204" s="159"/>
      <c r="M204" s="158"/>
      <c r="T204" s="157"/>
      <c r="AT204" s="156" t="s">
        <v>154</v>
      </c>
      <c r="AU204" s="156" t="s">
        <v>0</v>
      </c>
      <c r="AV204" s="155" t="s">
        <v>0</v>
      </c>
      <c r="AW204" s="155" t="s">
        <v>82</v>
      </c>
      <c r="AX204" s="155" t="s">
        <v>5</v>
      </c>
      <c r="AY204" s="156" t="s">
        <v>116</v>
      </c>
    </row>
    <row r="205" spans="2:65" s="2" customFormat="1" ht="24.15" customHeight="1">
      <c r="B205" s="3"/>
      <c r="C205" s="141" t="s">
        <v>738</v>
      </c>
      <c r="D205" s="141" t="s">
        <v>117</v>
      </c>
      <c r="E205" s="140" t="s">
        <v>737</v>
      </c>
      <c r="F205" s="139" t="s">
        <v>736</v>
      </c>
      <c r="G205" s="138" t="s">
        <v>183</v>
      </c>
      <c r="H205" s="137">
        <v>154.56</v>
      </c>
      <c r="I205" s="136"/>
      <c r="J205" s="135">
        <f>ROUND(I205*H205,2)</f>
        <v>0</v>
      </c>
      <c r="K205" s="134"/>
      <c r="L205" s="3"/>
      <c r="M205" s="133" t="s">
        <v>1</v>
      </c>
      <c r="N205" s="132" t="s">
        <v>74</v>
      </c>
      <c r="P205" s="131">
        <f>O205*H205</f>
        <v>0</v>
      </c>
      <c r="Q205" s="131">
        <v>0</v>
      </c>
      <c r="R205" s="131">
        <f>Q205*H205</f>
        <v>0</v>
      </c>
      <c r="S205" s="131">
        <v>0</v>
      </c>
      <c r="T205" s="130">
        <f>S205*H205</f>
        <v>0</v>
      </c>
      <c r="AR205" s="128" t="s">
        <v>129</v>
      </c>
      <c r="AT205" s="128" t="s">
        <v>117</v>
      </c>
      <c r="AU205" s="128" t="s">
        <v>0</v>
      </c>
      <c r="AY205" s="103" t="s">
        <v>116</v>
      </c>
      <c r="BE205" s="129">
        <f>IF(N205="základní",J205,0)</f>
        <v>0</v>
      </c>
      <c r="BF205" s="129">
        <f>IF(N205="snížená",J205,0)</f>
        <v>0</v>
      </c>
      <c r="BG205" s="129">
        <f>IF(N205="zákl. přenesená",J205,0)</f>
        <v>0</v>
      </c>
      <c r="BH205" s="129">
        <f>IF(N205="sníž. přenesená",J205,0)</f>
        <v>0</v>
      </c>
      <c r="BI205" s="129">
        <f>IF(N205="nulová",J205,0)</f>
        <v>0</v>
      </c>
      <c r="BJ205" s="103" t="s">
        <v>5</v>
      </c>
      <c r="BK205" s="129">
        <f>ROUND(I205*H205,2)</f>
        <v>0</v>
      </c>
      <c r="BL205" s="103" t="s">
        <v>129</v>
      </c>
      <c r="BM205" s="128" t="s">
        <v>735</v>
      </c>
    </row>
    <row r="206" spans="2:65" s="2" customFormat="1" ht="26.1">
      <c r="B206" s="3"/>
      <c r="D206" s="127" t="s">
        <v>112</v>
      </c>
      <c r="F206" s="126" t="s">
        <v>734</v>
      </c>
      <c r="I206" s="122"/>
      <c r="L206" s="3"/>
      <c r="M206" s="125"/>
      <c r="T206" s="62"/>
      <c r="AT206" s="103" t="s">
        <v>112</v>
      </c>
      <c r="AU206" s="103" t="s">
        <v>0</v>
      </c>
    </row>
    <row r="207" spans="2:65" s="2" customFormat="1">
      <c r="B207" s="3"/>
      <c r="D207" s="124" t="s">
        <v>110</v>
      </c>
      <c r="F207" s="123" t="s">
        <v>733</v>
      </c>
      <c r="I207" s="122"/>
      <c r="L207" s="3"/>
      <c r="M207" s="125"/>
      <c r="T207" s="62"/>
      <c r="AT207" s="103" t="s">
        <v>110</v>
      </c>
      <c r="AU207" s="103" t="s">
        <v>0</v>
      </c>
    </row>
    <row r="208" spans="2:65" s="155" customFormat="1">
      <c r="B208" s="159"/>
      <c r="D208" s="127" t="s">
        <v>154</v>
      </c>
      <c r="E208" s="156" t="s">
        <v>1</v>
      </c>
      <c r="F208" s="162" t="s">
        <v>732</v>
      </c>
      <c r="H208" s="161">
        <v>154.56</v>
      </c>
      <c r="I208" s="160"/>
      <c r="L208" s="159"/>
      <c r="M208" s="158"/>
      <c r="T208" s="157"/>
      <c r="AT208" s="156" t="s">
        <v>154</v>
      </c>
      <c r="AU208" s="156" t="s">
        <v>0</v>
      </c>
      <c r="AV208" s="155" t="s">
        <v>0</v>
      </c>
      <c r="AW208" s="155" t="s">
        <v>82</v>
      </c>
      <c r="AX208" s="155" t="s">
        <v>5</v>
      </c>
      <c r="AY208" s="156" t="s">
        <v>116</v>
      </c>
    </row>
    <row r="209" spans="2:65" s="2" customFormat="1" ht="24.15" customHeight="1">
      <c r="B209" s="3"/>
      <c r="C209" s="141" t="s">
        <v>731</v>
      </c>
      <c r="D209" s="141" t="s">
        <v>117</v>
      </c>
      <c r="E209" s="140" t="s">
        <v>730</v>
      </c>
      <c r="F209" s="139" t="s">
        <v>729</v>
      </c>
      <c r="G209" s="138" t="s">
        <v>183</v>
      </c>
      <c r="H209" s="137">
        <v>1005.9</v>
      </c>
      <c r="I209" s="136"/>
      <c r="J209" s="135">
        <f>ROUND(I209*H209,2)</f>
        <v>0</v>
      </c>
      <c r="K209" s="134"/>
      <c r="L209" s="3"/>
      <c r="M209" s="133" t="s">
        <v>1</v>
      </c>
      <c r="N209" s="132" t="s">
        <v>74</v>
      </c>
      <c r="P209" s="131">
        <f>O209*H209</f>
        <v>0</v>
      </c>
      <c r="Q209" s="131">
        <v>2.0100000000000001E-3</v>
      </c>
      <c r="R209" s="131">
        <f>Q209*H209</f>
        <v>2.0218590000000001</v>
      </c>
      <c r="S209" s="131">
        <v>0</v>
      </c>
      <c r="T209" s="130">
        <f>S209*H209</f>
        <v>0</v>
      </c>
      <c r="AR209" s="128" t="s">
        <v>129</v>
      </c>
      <c r="AT209" s="128" t="s">
        <v>117</v>
      </c>
      <c r="AU209" s="128" t="s">
        <v>0</v>
      </c>
      <c r="AY209" s="103" t="s">
        <v>116</v>
      </c>
      <c r="BE209" s="129">
        <f>IF(N209="základní",J209,0)</f>
        <v>0</v>
      </c>
      <c r="BF209" s="129">
        <f>IF(N209="snížená",J209,0)</f>
        <v>0</v>
      </c>
      <c r="BG209" s="129">
        <f>IF(N209="zákl. přenesená",J209,0)</f>
        <v>0</v>
      </c>
      <c r="BH209" s="129">
        <f>IF(N209="sníž. přenesená",J209,0)</f>
        <v>0</v>
      </c>
      <c r="BI209" s="129">
        <f>IF(N209="nulová",J209,0)</f>
        <v>0</v>
      </c>
      <c r="BJ209" s="103" t="s">
        <v>5</v>
      </c>
      <c r="BK209" s="129">
        <f>ROUND(I209*H209,2)</f>
        <v>0</v>
      </c>
      <c r="BL209" s="103" t="s">
        <v>129</v>
      </c>
      <c r="BM209" s="128" t="s">
        <v>728</v>
      </c>
    </row>
    <row r="210" spans="2:65" s="2" customFormat="1" ht="17.399999999999999">
      <c r="B210" s="3"/>
      <c r="D210" s="127" t="s">
        <v>112</v>
      </c>
      <c r="F210" s="126" t="s">
        <v>727</v>
      </c>
      <c r="I210" s="122"/>
      <c r="L210" s="3"/>
      <c r="M210" s="125"/>
      <c r="T210" s="62"/>
      <c r="AT210" s="103" t="s">
        <v>112</v>
      </c>
      <c r="AU210" s="103" t="s">
        <v>0</v>
      </c>
    </row>
    <row r="211" spans="2:65" s="2" customFormat="1">
      <c r="B211" s="3"/>
      <c r="D211" s="124" t="s">
        <v>110</v>
      </c>
      <c r="F211" s="123" t="s">
        <v>726</v>
      </c>
      <c r="I211" s="122"/>
      <c r="L211" s="3"/>
      <c r="M211" s="125"/>
      <c r="T211" s="62"/>
      <c r="AT211" s="103" t="s">
        <v>110</v>
      </c>
      <c r="AU211" s="103" t="s">
        <v>0</v>
      </c>
    </row>
    <row r="212" spans="2:65" s="155" customFormat="1">
      <c r="B212" s="159"/>
      <c r="D212" s="127" t="s">
        <v>154</v>
      </c>
      <c r="E212" s="156" t="s">
        <v>1</v>
      </c>
      <c r="F212" s="162" t="s">
        <v>719</v>
      </c>
      <c r="H212" s="161">
        <v>688.8</v>
      </c>
      <c r="I212" s="160"/>
      <c r="L212" s="159"/>
      <c r="M212" s="158"/>
      <c r="T212" s="157"/>
      <c r="AT212" s="156" t="s">
        <v>154</v>
      </c>
      <c r="AU212" s="156" t="s">
        <v>0</v>
      </c>
      <c r="AV212" s="155" t="s">
        <v>0</v>
      </c>
      <c r="AW212" s="155" t="s">
        <v>82</v>
      </c>
      <c r="AX212" s="155" t="s">
        <v>38</v>
      </c>
      <c r="AY212" s="156" t="s">
        <v>116</v>
      </c>
    </row>
    <row r="213" spans="2:65" s="155" customFormat="1">
      <c r="B213" s="159"/>
      <c r="D213" s="127" t="s">
        <v>154</v>
      </c>
      <c r="E213" s="156" t="s">
        <v>1</v>
      </c>
      <c r="F213" s="162" t="s">
        <v>718</v>
      </c>
      <c r="H213" s="161">
        <v>317.10000000000002</v>
      </c>
      <c r="I213" s="160"/>
      <c r="L213" s="159"/>
      <c r="M213" s="158"/>
      <c r="T213" s="157"/>
      <c r="AT213" s="156" t="s">
        <v>154</v>
      </c>
      <c r="AU213" s="156" t="s">
        <v>0</v>
      </c>
      <c r="AV213" s="155" t="s">
        <v>0</v>
      </c>
      <c r="AW213" s="155" t="s">
        <v>82</v>
      </c>
      <c r="AX213" s="155" t="s">
        <v>38</v>
      </c>
      <c r="AY213" s="156" t="s">
        <v>116</v>
      </c>
    </row>
    <row r="214" spans="2:65" s="175" customFormat="1">
      <c r="B214" s="179"/>
      <c r="D214" s="127" t="s">
        <v>154</v>
      </c>
      <c r="E214" s="176" t="s">
        <v>1</v>
      </c>
      <c r="F214" s="182" t="s">
        <v>414</v>
      </c>
      <c r="H214" s="181">
        <v>1005.9</v>
      </c>
      <c r="I214" s="180"/>
      <c r="L214" s="179"/>
      <c r="M214" s="178"/>
      <c r="T214" s="177"/>
      <c r="AT214" s="176" t="s">
        <v>154</v>
      </c>
      <c r="AU214" s="176" t="s">
        <v>0</v>
      </c>
      <c r="AV214" s="175" t="s">
        <v>129</v>
      </c>
      <c r="AW214" s="175" t="s">
        <v>82</v>
      </c>
      <c r="AX214" s="175" t="s">
        <v>5</v>
      </c>
      <c r="AY214" s="176" t="s">
        <v>116</v>
      </c>
    </row>
    <row r="215" spans="2:65" s="2" customFormat="1" ht="24.15" customHeight="1">
      <c r="B215" s="3"/>
      <c r="C215" s="141" t="s">
        <v>725</v>
      </c>
      <c r="D215" s="141" t="s">
        <v>117</v>
      </c>
      <c r="E215" s="140" t="s">
        <v>724</v>
      </c>
      <c r="F215" s="139" t="s">
        <v>723</v>
      </c>
      <c r="G215" s="138" t="s">
        <v>183</v>
      </c>
      <c r="H215" s="137">
        <v>1005.9</v>
      </c>
      <c r="I215" s="136"/>
      <c r="J215" s="135">
        <f>ROUND(I215*H215,2)</f>
        <v>0</v>
      </c>
      <c r="K215" s="134"/>
      <c r="L215" s="3"/>
      <c r="M215" s="133" t="s">
        <v>1</v>
      </c>
      <c r="N215" s="132" t="s">
        <v>74</v>
      </c>
      <c r="P215" s="131">
        <f>O215*H215</f>
        <v>0</v>
      </c>
      <c r="Q215" s="131">
        <v>0</v>
      </c>
      <c r="R215" s="131">
        <f>Q215*H215</f>
        <v>0</v>
      </c>
      <c r="S215" s="131">
        <v>0</v>
      </c>
      <c r="T215" s="130">
        <f>S215*H215</f>
        <v>0</v>
      </c>
      <c r="AR215" s="128" t="s">
        <v>129</v>
      </c>
      <c r="AT215" s="128" t="s">
        <v>117</v>
      </c>
      <c r="AU215" s="128" t="s">
        <v>0</v>
      </c>
      <c r="AY215" s="103" t="s">
        <v>116</v>
      </c>
      <c r="BE215" s="129">
        <f>IF(N215="základní",J215,0)</f>
        <v>0</v>
      </c>
      <c r="BF215" s="129">
        <f>IF(N215="snížená",J215,0)</f>
        <v>0</v>
      </c>
      <c r="BG215" s="129">
        <f>IF(N215="zákl. přenesená",J215,0)</f>
        <v>0</v>
      </c>
      <c r="BH215" s="129">
        <f>IF(N215="sníž. přenesená",J215,0)</f>
        <v>0</v>
      </c>
      <c r="BI215" s="129">
        <f>IF(N215="nulová",J215,0)</f>
        <v>0</v>
      </c>
      <c r="BJ215" s="103" t="s">
        <v>5</v>
      </c>
      <c r="BK215" s="129">
        <f>ROUND(I215*H215,2)</f>
        <v>0</v>
      </c>
      <c r="BL215" s="103" t="s">
        <v>129</v>
      </c>
      <c r="BM215" s="128" t="s">
        <v>722</v>
      </c>
    </row>
    <row r="216" spans="2:65" s="2" customFormat="1" ht="26.1">
      <c r="B216" s="3"/>
      <c r="D216" s="127" t="s">
        <v>112</v>
      </c>
      <c r="F216" s="126" t="s">
        <v>721</v>
      </c>
      <c r="I216" s="122"/>
      <c r="L216" s="3"/>
      <c r="M216" s="125"/>
      <c r="T216" s="62"/>
      <c r="AT216" s="103" t="s">
        <v>112</v>
      </c>
      <c r="AU216" s="103" t="s">
        <v>0</v>
      </c>
    </row>
    <row r="217" spans="2:65" s="2" customFormat="1">
      <c r="B217" s="3"/>
      <c r="D217" s="124" t="s">
        <v>110</v>
      </c>
      <c r="F217" s="123" t="s">
        <v>720</v>
      </c>
      <c r="I217" s="122"/>
      <c r="L217" s="3"/>
      <c r="M217" s="125"/>
      <c r="T217" s="62"/>
      <c r="AT217" s="103" t="s">
        <v>110</v>
      </c>
      <c r="AU217" s="103" t="s">
        <v>0</v>
      </c>
    </row>
    <row r="218" spans="2:65" s="155" customFormat="1">
      <c r="B218" s="159"/>
      <c r="D218" s="127" t="s">
        <v>154</v>
      </c>
      <c r="E218" s="156" t="s">
        <v>1</v>
      </c>
      <c r="F218" s="162" t="s">
        <v>719</v>
      </c>
      <c r="H218" s="161">
        <v>688.8</v>
      </c>
      <c r="I218" s="160"/>
      <c r="L218" s="159"/>
      <c r="M218" s="158"/>
      <c r="T218" s="157"/>
      <c r="AT218" s="156" t="s">
        <v>154</v>
      </c>
      <c r="AU218" s="156" t="s">
        <v>0</v>
      </c>
      <c r="AV218" s="155" t="s">
        <v>0</v>
      </c>
      <c r="AW218" s="155" t="s">
        <v>82</v>
      </c>
      <c r="AX218" s="155" t="s">
        <v>38</v>
      </c>
      <c r="AY218" s="156" t="s">
        <v>116</v>
      </c>
    </row>
    <row r="219" spans="2:65" s="155" customFormat="1">
      <c r="B219" s="159"/>
      <c r="D219" s="127" t="s">
        <v>154</v>
      </c>
      <c r="E219" s="156" t="s">
        <v>1</v>
      </c>
      <c r="F219" s="162" t="s">
        <v>718</v>
      </c>
      <c r="H219" s="161">
        <v>317.10000000000002</v>
      </c>
      <c r="I219" s="160"/>
      <c r="L219" s="159"/>
      <c r="M219" s="158"/>
      <c r="T219" s="157"/>
      <c r="AT219" s="156" t="s">
        <v>154</v>
      </c>
      <c r="AU219" s="156" t="s">
        <v>0</v>
      </c>
      <c r="AV219" s="155" t="s">
        <v>0</v>
      </c>
      <c r="AW219" s="155" t="s">
        <v>82</v>
      </c>
      <c r="AX219" s="155" t="s">
        <v>38</v>
      </c>
      <c r="AY219" s="156" t="s">
        <v>116</v>
      </c>
    </row>
    <row r="220" spans="2:65" s="175" customFormat="1">
      <c r="B220" s="179"/>
      <c r="D220" s="127" t="s">
        <v>154</v>
      </c>
      <c r="E220" s="176" t="s">
        <v>1</v>
      </c>
      <c r="F220" s="182" t="s">
        <v>414</v>
      </c>
      <c r="H220" s="181">
        <v>1005.9</v>
      </c>
      <c r="I220" s="180"/>
      <c r="L220" s="179"/>
      <c r="M220" s="178"/>
      <c r="T220" s="177"/>
      <c r="AT220" s="176" t="s">
        <v>154</v>
      </c>
      <c r="AU220" s="176" t="s">
        <v>0</v>
      </c>
      <c r="AV220" s="175" t="s">
        <v>129</v>
      </c>
      <c r="AW220" s="175" t="s">
        <v>82</v>
      </c>
      <c r="AX220" s="175" t="s">
        <v>5</v>
      </c>
      <c r="AY220" s="176" t="s">
        <v>116</v>
      </c>
    </row>
    <row r="221" spans="2:65" s="2" customFormat="1" ht="37.799999999999997" customHeight="1">
      <c r="B221" s="3"/>
      <c r="C221" s="141" t="s">
        <v>717</v>
      </c>
      <c r="D221" s="141" t="s">
        <v>117</v>
      </c>
      <c r="E221" s="140" t="s">
        <v>716</v>
      </c>
      <c r="F221" s="139" t="s">
        <v>715</v>
      </c>
      <c r="G221" s="138" t="s">
        <v>190</v>
      </c>
      <c r="H221" s="137">
        <v>933.61699999999996</v>
      </c>
      <c r="I221" s="136"/>
      <c r="J221" s="135">
        <f>ROUND(I221*H221,2)</f>
        <v>0</v>
      </c>
      <c r="K221" s="134"/>
      <c r="L221" s="3"/>
      <c r="M221" s="133" t="s">
        <v>1</v>
      </c>
      <c r="N221" s="132" t="s">
        <v>74</v>
      </c>
      <c r="P221" s="131">
        <f>O221*H221</f>
        <v>0</v>
      </c>
      <c r="Q221" s="131">
        <v>0</v>
      </c>
      <c r="R221" s="131">
        <f>Q221*H221</f>
        <v>0</v>
      </c>
      <c r="S221" s="131">
        <v>0</v>
      </c>
      <c r="T221" s="130">
        <f>S221*H221</f>
        <v>0</v>
      </c>
      <c r="AR221" s="128" t="s">
        <v>129</v>
      </c>
      <c r="AT221" s="128" t="s">
        <v>117</v>
      </c>
      <c r="AU221" s="128" t="s">
        <v>0</v>
      </c>
      <c r="AY221" s="103" t="s">
        <v>116</v>
      </c>
      <c r="BE221" s="129">
        <f>IF(N221="základní",J221,0)</f>
        <v>0</v>
      </c>
      <c r="BF221" s="129">
        <f>IF(N221="snížená",J221,0)</f>
        <v>0</v>
      </c>
      <c r="BG221" s="129">
        <f>IF(N221="zákl. přenesená",J221,0)</f>
        <v>0</v>
      </c>
      <c r="BH221" s="129">
        <f>IF(N221="sníž. přenesená",J221,0)</f>
        <v>0</v>
      </c>
      <c r="BI221" s="129">
        <f>IF(N221="nulová",J221,0)</f>
        <v>0</v>
      </c>
      <c r="BJ221" s="103" t="s">
        <v>5</v>
      </c>
      <c r="BK221" s="129">
        <f>ROUND(I221*H221,2)</f>
        <v>0</v>
      </c>
      <c r="BL221" s="103" t="s">
        <v>129</v>
      </c>
      <c r="BM221" s="128" t="s">
        <v>714</v>
      </c>
    </row>
    <row r="222" spans="2:65" s="2" customFormat="1" ht="34.799999999999997">
      <c r="B222" s="3"/>
      <c r="D222" s="127" t="s">
        <v>112</v>
      </c>
      <c r="F222" s="126" t="s">
        <v>713</v>
      </c>
      <c r="I222" s="122"/>
      <c r="L222" s="3"/>
      <c r="M222" s="125"/>
      <c r="T222" s="62"/>
      <c r="AT222" s="103" t="s">
        <v>112</v>
      </c>
      <c r="AU222" s="103" t="s">
        <v>0</v>
      </c>
    </row>
    <row r="223" spans="2:65" s="2" customFormat="1">
      <c r="B223" s="3"/>
      <c r="D223" s="124" t="s">
        <v>110</v>
      </c>
      <c r="F223" s="123" t="s">
        <v>712</v>
      </c>
      <c r="I223" s="122"/>
      <c r="L223" s="3"/>
      <c r="M223" s="125"/>
      <c r="T223" s="62"/>
      <c r="AT223" s="103" t="s">
        <v>110</v>
      </c>
      <c r="AU223" s="103" t="s">
        <v>0</v>
      </c>
    </row>
    <row r="224" spans="2:65" s="183" customFormat="1">
      <c r="B224" s="187"/>
      <c r="D224" s="127" t="s">
        <v>154</v>
      </c>
      <c r="E224" s="184" t="s">
        <v>1</v>
      </c>
      <c r="F224" s="189" t="s">
        <v>614</v>
      </c>
      <c r="H224" s="184" t="s">
        <v>1</v>
      </c>
      <c r="I224" s="188"/>
      <c r="L224" s="187"/>
      <c r="M224" s="186"/>
      <c r="T224" s="185"/>
      <c r="AT224" s="184" t="s">
        <v>154</v>
      </c>
      <c r="AU224" s="184" t="s">
        <v>0</v>
      </c>
      <c r="AV224" s="183" t="s">
        <v>5</v>
      </c>
      <c r="AW224" s="183" t="s">
        <v>82</v>
      </c>
      <c r="AX224" s="183" t="s">
        <v>38</v>
      </c>
      <c r="AY224" s="184" t="s">
        <v>116</v>
      </c>
    </row>
    <row r="225" spans="2:65" s="155" customFormat="1">
      <c r="B225" s="159"/>
      <c r="D225" s="127" t="s">
        <v>154</v>
      </c>
      <c r="E225" s="156" t="s">
        <v>1</v>
      </c>
      <c r="F225" s="162" t="s">
        <v>647</v>
      </c>
      <c r="H225" s="161">
        <v>101.663</v>
      </c>
      <c r="I225" s="160"/>
      <c r="L225" s="159"/>
      <c r="M225" s="158"/>
      <c r="T225" s="157"/>
      <c r="AT225" s="156" t="s">
        <v>154</v>
      </c>
      <c r="AU225" s="156" t="s">
        <v>0</v>
      </c>
      <c r="AV225" s="155" t="s">
        <v>0</v>
      </c>
      <c r="AW225" s="155" t="s">
        <v>82</v>
      </c>
      <c r="AX225" s="155" t="s">
        <v>38</v>
      </c>
      <c r="AY225" s="156" t="s">
        <v>116</v>
      </c>
    </row>
    <row r="226" spans="2:65" s="155" customFormat="1">
      <c r="B226" s="159"/>
      <c r="D226" s="127" t="s">
        <v>154</v>
      </c>
      <c r="E226" s="156" t="s">
        <v>1</v>
      </c>
      <c r="F226" s="162" t="s">
        <v>646</v>
      </c>
      <c r="H226" s="161">
        <v>237.214</v>
      </c>
      <c r="I226" s="160"/>
      <c r="L226" s="159"/>
      <c r="M226" s="158"/>
      <c r="T226" s="157"/>
      <c r="AT226" s="156" t="s">
        <v>154</v>
      </c>
      <c r="AU226" s="156" t="s">
        <v>0</v>
      </c>
      <c r="AV226" s="155" t="s">
        <v>0</v>
      </c>
      <c r="AW226" s="155" t="s">
        <v>82</v>
      </c>
      <c r="AX226" s="155" t="s">
        <v>38</v>
      </c>
      <c r="AY226" s="156" t="s">
        <v>116</v>
      </c>
    </row>
    <row r="227" spans="2:65" s="155" customFormat="1">
      <c r="B227" s="159"/>
      <c r="D227" s="127" t="s">
        <v>154</v>
      </c>
      <c r="E227" s="156" t="s">
        <v>1</v>
      </c>
      <c r="F227" s="162" t="s">
        <v>711</v>
      </c>
      <c r="H227" s="161">
        <v>13.5</v>
      </c>
      <c r="I227" s="160"/>
      <c r="L227" s="159"/>
      <c r="M227" s="158"/>
      <c r="T227" s="157"/>
      <c r="AT227" s="156" t="s">
        <v>154</v>
      </c>
      <c r="AU227" s="156" t="s">
        <v>0</v>
      </c>
      <c r="AV227" s="155" t="s">
        <v>0</v>
      </c>
      <c r="AW227" s="155" t="s">
        <v>82</v>
      </c>
      <c r="AX227" s="155" t="s">
        <v>38</v>
      </c>
      <c r="AY227" s="156" t="s">
        <v>116</v>
      </c>
    </row>
    <row r="228" spans="2:65" s="190" customFormat="1">
      <c r="B228" s="194"/>
      <c r="D228" s="127" t="s">
        <v>154</v>
      </c>
      <c r="E228" s="191" t="s">
        <v>1</v>
      </c>
      <c r="F228" s="197" t="s">
        <v>583</v>
      </c>
      <c r="H228" s="196">
        <v>352.37700000000001</v>
      </c>
      <c r="I228" s="195"/>
      <c r="L228" s="194"/>
      <c r="M228" s="193"/>
      <c r="T228" s="192"/>
      <c r="AT228" s="191" t="s">
        <v>154</v>
      </c>
      <c r="AU228" s="191" t="s">
        <v>0</v>
      </c>
      <c r="AV228" s="190" t="s">
        <v>121</v>
      </c>
      <c r="AW228" s="190" t="s">
        <v>82</v>
      </c>
      <c r="AX228" s="190" t="s">
        <v>38</v>
      </c>
      <c r="AY228" s="191" t="s">
        <v>116</v>
      </c>
    </row>
    <row r="229" spans="2:65" s="183" customFormat="1">
      <c r="B229" s="187"/>
      <c r="D229" s="127" t="s">
        <v>154</v>
      </c>
      <c r="E229" s="184" t="s">
        <v>1</v>
      </c>
      <c r="F229" s="189" t="s">
        <v>710</v>
      </c>
      <c r="H229" s="184" t="s">
        <v>1</v>
      </c>
      <c r="I229" s="188"/>
      <c r="L229" s="187"/>
      <c r="M229" s="186"/>
      <c r="T229" s="185"/>
      <c r="AT229" s="184" t="s">
        <v>154</v>
      </c>
      <c r="AU229" s="184" t="s">
        <v>0</v>
      </c>
      <c r="AV229" s="183" t="s">
        <v>5</v>
      </c>
      <c r="AW229" s="183" t="s">
        <v>82</v>
      </c>
      <c r="AX229" s="183" t="s">
        <v>38</v>
      </c>
      <c r="AY229" s="184" t="s">
        <v>116</v>
      </c>
    </row>
    <row r="230" spans="2:65" s="155" customFormat="1">
      <c r="B230" s="159"/>
      <c r="D230" s="127" t="s">
        <v>154</v>
      </c>
      <c r="E230" s="156" t="s">
        <v>1</v>
      </c>
      <c r="F230" s="162" t="s">
        <v>602</v>
      </c>
      <c r="H230" s="161">
        <v>26.1</v>
      </c>
      <c r="I230" s="160"/>
      <c r="L230" s="159"/>
      <c r="M230" s="158"/>
      <c r="T230" s="157"/>
      <c r="AT230" s="156" t="s">
        <v>154</v>
      </c>
      <c r="AU230" s="156" t="s">
        <v>0</v>
      </c>
      <c r="AV230" s="155" t="s">
        <v>0</v>
      </c>
      <c r="AW230" s="155" t="s">
        <v>82</v>
      </c>
      <c r="AX230" s="155" t="s">
        <v>38</v>
      </c>
      <c r="AY230" s="156" t="s">
        <v>116</v>
      </c>
    </row>
    <row r="231" spans="2:65" s="190" customFormat="1">
      <c r="B231" s="194"/>
      <c r="D231" s="127" t="s">
        <v>154</v>
      </c>
      <c r="E231" s="191" t="s">
        <v>1</v>
      </c>
      <c r="F231" s="197" t="s">
        <v>583</v>
      </c>
      <c r="H231" s="196">
        <v>26.1</v>
      </c>
      <c r="I231" s="195"/>
      <c r="L231" s="194"/>
      <c r="M231" s="193"/>
      <c r="T231" s="192"/>
      <c r="AT231" s="191" t="s">
        <v>154</v>
      </c>
      <c r="AU231" s="191" t="s">
        <v>0</v>
      </c>
      <c r="AV231" s="190" t="s">
        <v>121</v>
      </c>
      <c r="AW231" s="190" t="s">
        <v>82</v>
      </c>
      <c r="AX231" s="190" t="s">
        <v>38</v>
      </c>
      <c r="AY231" s="191" t="s">
        <v>116</v>
      </c>
    </row>
    <row r="232" spans="2:65" s="183" customFormat="1">
      <c r="B232" s="187"/>
      <c r="D232" s="127" t="s">
        <v>154</v>
      </c>
      <c r="E232" s="184" t="s">
        <v>1</v>
      </c>
      <c r="F232" s="189" t="s">
        <v>645</v>
      </c>
      <c r="H232" s="184" t="s">
        <v>1</v>
      </c>
      <c r="I232" s="188"/>
      <c r="L232" s="187"/>
      <c r="M232" s="186"/>
      <c r="T232" s="185"/>
      <c r="AT232" s="184" t="s">
        <v>154</v>
      </c>
      <c r="AU232" s="184" t="s">
        <v>0</v>
      </c>
      <c r="AV232" s="183" t="s">
        <v>5</v>
      </c>
      <c r="AW232" s="183" t="s">
        <v>82</v>
      </c>
      <c r="AX232" s="183" t="s">
        <v>38</v>
      </c>
      <c r="AY232" s="184" t="s">
        <v>116</v>
      </c>
    </row>
    <row r="233" spans="2:65" s="155" customFormat="1">
      <c r="B233" s="159"/>
      <c r="D233" s="127" t="s">
        <v>154</v>
      </c>
      <c r="E233" s="156" t="s">
        <v>1</v>
      </c>
      <c r="F233" s="162" t="s">
        <v>709</v>
      </c>
      <c r="H233" s="161">
        <v>412.52499999999998</v>
      </c>
      <c r="I233" s="160"/>
      <c r="L233" s="159"/>
      <c r="M233" s="158"/>
      <c r="T233" s="157"/>
      <c r="AT233" s="156" t="s">
        <v>154</v>
      </c>
      <c r="AU233" s="156" t="s">
        <v>0</v>
      </c>
      <c r="AV233" s="155" t="s">
        <v>0</v>
      </c>
      <c r="AW233" s="155" t="s">
        <v>82</v>
      </c>
      <c r="AX233" s="155" t="s">
        <v>38</v>
      </c>
      <c r="AY233" s="156" t="s">
        <v>116</v>
      </c>
    </row>
    <row r="234" spans="2:65" s="155" customFormat="1">
      <c r="B234" s="159"/>
      <c r="D234" s="127" t="s">
        <v>154</v>
      </c>
      <c r="E234" s="156" t="s">
        <v>1</v>
      </c>
      <c r="F234" s="162" t="s">
        <v>708</v>
      </c>
      <c r="H234" s="161">
        <v>142.61500000000001</v>
      </c>
      <c r="I234" s="160"/>
      <c r="L234" s="159"/>
      <c r="M234" s="158"/>
      <c r="T234" s="157"/>
      <c r="AT234" s="156" t="s">
        <v>154</v>
      </c>
      <c r="AU234" s="156" t="s">
        <v>0</v>
      </c>
      <c r="AV234" s="155" t="s">
        <v>0</v>
      </c>
      <c r="AW234" s="155" t="s">
        <v>82</v>
      </c>
      <c r="AX234" s="155" t="s">
        <v>38</v>
      </c>
      <c r="AY234" s="156" t="s">
        <v>116</v>
      </c>
    </row>
    <row r="235" spans="2:65" s="190" customFormat="1">
      <c r="B235" s="194"/>
      <c r="D235" s="127" t="s">
        <v>154</v>
      </c>
      <c r="E235" s="191" t="s">
        <v>1</v>
      </c>
      <c r="F235" s="197" t="s">
        <v>583</v>
      </c>
      <c r="H235" s="196">
        <v>555.14</v>
      </c>
      <c r="I235" s="195"/>
      <c r="L235" s="194"/>
      <c r="M235" s="193"/>
      <c r="T235" s="192"/>
      <c r="AT235" s="191" t="s">
        <v>154</v>
      </c>
      <c r="AU235" s="191" t="s">
        <v>0</v>
      </c>
      <c r="AV235" s="190" t="s">
        <v>121</v>
      </c>
      <c r="AW235" s="190" t="s">
        <v>82</v>
      </c>
      <c r="AX235" s="190" t="s">
        <v>38</v>
      </c>
      <c r="AY235" s="191" t="s">
        <v>116</v>
      </c>
    </row>
    <row r="236" spans="2:65" s="175" customFormat="1">
      <c r="B236" s="179"/>
      <c r="D236" s="127" t="s">
        <v>154</v>
      </c>
      <c r="E236" s="176" t="s">
        <v>1</v>
      </c>
      <c r="F236" s="182" t="s">
        <v>414</v>
      </c>
      <c r="H236" s="181">
        <v>933.61699999999996</v>
      </c>
      <c r="I236" s="180"/>
      <c r="L236" s="179"/>
      <c r="M236" s="178"/>
      <c r="T236" s="177"/>
      <c r="AT236" s="176" t="s">
        <v>154</v>
      </c>
      <c r="AU236" s="176" t="s">
        <v>0</v>
      </c>
      <c r="AV236" s="175" t="s">
        <v>129</v>
      </c>
      <c r="AW236" s="175" t="s">
        <v>82</v>
      </c>
      <c r="AX236" s="175" t="s">
        <v>5</v>
      </c>
      <c r="AY236" s="176" t="s">
        <v>116</v>
      </c>
    </row>
    <row r="237" spans="2:65" s="2" customFormat="1" ht="37.799999999999997" customHeight="1">
      <c r="B237" s="3"/>
      <c r="C237" s="141" t="s">
        <v>105</v>
      </c>
      <c r="D237" s="141" t="s">
        <v>117</v>
      </c>
      <c r="E237" s="140" t="s">
        <v>707</v>
      </c>
      <c r="F237" s="139" t="s">
        <v>706</v>
      </c>
      <c r="G237" s="138" t="s">
        <v>190</v>
      </c>
      <c r="H237" s="137">
        <v>304.98899999999998</v>
      </c>
      <c r="I237" s="136"/>
      <c r="J237" s="135">
        <f>ROUND(I237*H237,2)</f>
        <v>0</v>
      </c>
      <c r="K237" s="134"/>
      <c r="L237" s="3"/>
      <c r="M237" s="133" t="s">
        <v>1</v>
      </c>
      <c r="N237" s="132" t="s">
        <v>74</v>
      </c>
      <c r="P237" s="131">
        <f>O237*H237</f>
        <v>0</v>
      </c>
      <c r="Q237" s="131">
        <v>0</v>
      </c>
      <c r="R237" s="131">
        <f>Q237*H237</f>
        <v>0</v>
      </c>
      <c r="S237" s="131">
        <v>0</v>
      </c>
      <c r="T237" s="130">
        <f>S237*H237</f>
        <v>0</v>
      </c>
      <c r="AR237" s="128" t="s">
        <v>129</v>
      </c>
      <c r="AT237" s="128" t="s">
        <v>117</v>
      </c>
      <c r="AU237" s="128" t="s">
        <v>0</v>
      </c>
      <c r="AY237" s="103" t="s">
        <v>116</v>
      </c>
      <c r="BE237" s="129">
        <f>IF(N237="základní",J237,0)</f>
        <v>0</v>
      </c>
      <c r="BF237" s="129">
        <f>IF(N237="snížená",J237,0)</f>
        <v>0</v>
      </c>
      <c r="BG237" s="129">
        <f>IF(N237="zákl. přenesená",J237,0)</f>
        <v>0</v>
      </c>
      <c r="BH237" s="129">
        <f>IF(N237="sníž. přenesená",J237,0)</f>
        <v>0</v>
      </c>
      <c r="BI237" s="129">
        <f>IF(N237="nulová",J237,0)</f>
        <v>0</v>
      </c>
      <c r="BJ237" s="103" t="s">
        <v>5</v>
      </c>
      <c r="BK237" s="129">
        <f>ROUND(I237*H237,2)</f>
        <v>0</v>
      </c>
      <c r="BL237" s="103" t="s">
        <v>129</v>
      </c>
      <c r="BM237" s="128" t="s">
        <v>705</v>
      </c>
    </row>
    <row r="238" spans="2:65" s="2" customFormat="1" ht="34.799999999999997">
      <c r="B238" s="3"/>
      <c r="D238" s="127" t="s">
        <v>112</v>
      </c>
      <c r="F238" s="126" t="s">
        <v>704</v>
      </c>
      <c r="I238" s="122"/>
      <c r="L238" s="3"/>
      <c r="M238" s="125"/>
      <c r="T238" s="62"/>
      <c r="AT238" s="103" t="s">
        <v>112</v>
      </c>
      <c r="AU238" s="103" t="s">
        <v>0</v>
      </c>
    </row>
    <row r="239" spans="2:65" s="2" customFormat="1">
      <c r="B239" s="3"/>
      <c r="D239" s="124" t="s">
        <v>110</v>
      </c>
      <c r="F239" s="123" t="s">
        <v>703</v>
      </c>
      <c r="I239" s="122"/>
      <c r="L239" s="3"/>
      <c r="M239" s="125"/>
      <c r="T239" s="62"/>
      <c r="AT239" s="103" t="s">
        <v>110</v>
      </c>
      <c r="AU239" s="103" t="s">
        <v>0</v>
      </c>
    </row>
    <row r="240" spans="2:65" s="183" customFormat="1">
      <c r="B240" s="187"/>
      <c r="D240" s="127" t="s">
        <v>154</v>
      </c>
      <c r="E240" s="184" t="s">
        <v>1</v>
      </c>
      <c r="F240" s="189" t="s">
        <v>614</v>
      </c>
      <c r="H240" s="184" t="s">
        <v>1</v>
      </c>
      <c r="I240" s="188"/>
      <c r="L240" s="187"/>
      <c r="M240" s="186"/>
      <c r="T240" s="185"/>
      <c r="AT240" s="184" t="s">
        <v>154</v>
      </c>
      <c r="AU240" s="184" t="s">
        <v>0</v>
      </c>
      <c r="AV240" s="183" t="s">
        <v>5</v>
      </c>
      <c r="AW240" s="183" t="s">
        <v>82</v>
      </c>
      <c r="AX240" s="183" t="s">
        <v>38</v>
      </c>
      <c r="AY240" s="184" t="s">
        <v>116</v>
      </c>
    </row>
    <row r="241" spans="2:65" s="155" customFormat="1">
      <c r="B241" s="159"/>
      <c r="D241" s="127" t="s">
        <v>154</v>
      </c>
      <c r="E241" s="156" t="s">
        <v>1</v>
      </c>
      <c r="F241" s="162" t="s">
        <v>635</v>
      </c>
      <c r="H241" s="161">
        <v>237.214</v>
      </c>
      <c r="I241" s="160"/>
      <c r="L241" s="159"/>
      <c r="M241" s="158"/>
      <c r="T241" s="157"/>
      <c r="AT241" s="156" t="s">
        <v>154</v>
      </c>
      <c r="AU241" s="156" t="s">
        <v>0</v>
      </c>
      <c r="AV241" s="155" t="s">
        <v>0</v>
      </c>
      <c r="AW241" s="155" t="s">
        <v>82</v>
      </c>
      <c r="AX241" s="155" t="s">
        <v>38</v>
      </c>
      <c r="AY241" s="156" t="s">
        <v>116</v>
      </c>
    </row>
    <row r="242" spans="2:65" s="155" customFormat="1">
      <c r="B242" s="159"/>
      <c r="D242" s="127" t="s">
        <v>154</v>
      </c>
      <c r="E242" s="156" t="s">
        <v>1</v>
      </c>
      <c r="F242" s="162" t="s">
        <v>634</v>
      </c>
      <c r="H242" s="161">
        <v>67.775000000000006</v>
      </c>
      <c r="I242" s="160"/>
      <c r="L242" s="159"/>
      <c r="M242" s="158"/>
      <c r="T242" s="157"/>
      <c r="AT242" s="156" t="s">
        <v>154</v>
      </c>
      <c r="AU242" s="156" t="s">
        <v>0</v>
      </c>
      <c r="AV242" s="155" t="s">
        <v>0</v>
      </c>
      <c r="AW242" s="155" t="s">
        <v>82</v>
      </c>
      <c r="AX242" s="155" t="s">
        <v>38</v>
      </c>
      <c r="AY242" s="156" t="s">
        <v>116</v>
      </c>
    </row>
    <row r="243" spans="2:65" s="175" customFormat="1">
      <c r="B243" s="179"/>
      <c r="D243" s="127" t="s">
        <v>154</v>
      </c>
      <c r="E243" s="176" t="s">
        <v>1</v>
      </c>
      <c r="F243" s="182" t="s">
        <v>414</v>
      </c>
      <c r="H243" s="181">
        <v>304.98899999999998</v>
      </c>
      <c r="I243" s="180"/>
      <c r="L243" s="179"/>
      <c r="M243" s="178"/>
      <c r="T243" s="177"/>
      <c r="AT243" s="176" t="s">
        <v>154</v>
      </c>
      <c r="AU243" s="176" t="s">
        <v>0</v>
      </c>
      <c r="AV243" s="175" t="s">
        <v>129</v>
      </c>
      <c r="AW243" s="175" t="s">
        <v>82</v>
      </c>
      <c r="AX243" s="175" t="s">
        <v>5</v>
      </c>
      <c r="AY243" s="176" t="s">
        <v>116</v>
      </c>
    </row>
    <row r="244" spans="2:65" s="2" customFormat="1" ht="37.799999999999997" customHeight="1">
      <c r="B244" s="3"/>
      <c r="C244" s="141" t="s">
        <v>702</v>
      </c>
      <c r="D244" s="141" t="s">
        <v>117</v>
      </c>
      <c r="E244" s="140" t="s">
        <v>701</v>
      </c>
      <c r="F244" s="139" t="s">
        <v>700</v>
      </c>
      <c r="G244" s="138" t="s">
        <v>190</v>
      </c>
      <c r="H244" s="137">
        <v>33.887999999999998</v>
      </c>
      <c r="I244" s="136"/>
      <c r="J244" s="135">
        <f>ROUND(I244*H244,2)</f>
        <v>0</v>
      </c>
      <c r="K244" s="134"/>
      <c r="L244" s="3"/>
      <c r="M244" s="133" t="s">
        <v>1</v>
      </c>
      <c r="N244" s="132" t="s">
        <v>74</v>
      </c>
      <c r="P244" s="131">
        <f>O244*H244</f>
        <v>0</v>
      </c>
      <c r="Q244" s="131">
        <v>0</v>
      </c>
      <c r="R244" s="131">
        <f>Q244*H244</f>
        <v>0</v>
      </c>
      <c r="S244" s="131">
        <v>0</v>
      </c>
      <c r="T244" s="130">
        <f>S244*H244</f>
        <v>0</v>
      </c>
      <c r="AR244" s="128" t="s">
        <v>129</v>
      </c>
      <c r="AT244" s="128" t="s">
        <v>117</v>
      </c>
      <c r="AU244" s="128" t="s">
        <v>0</v>
      </c>
      <c r="AY244" s="103" t="s">
        <v>116</v>
      </c>
      <c r="BE244" s="129">
        <f>IF(N244="základní",J244,0)</f>
        <v>0</v>
      </c>
      <c r="BF244" s="129">
        <f>IF(N244="snížená",J244,0)</f>
        <v>0</v>
      </c>
      <c r="BG244" s="129">
        <f>IF(N244="zákl. přenesená",J244,0)</f>
        <v>0</v>
      </c>
      <c r="BH244" s="129">
        <f>IF(N244="sníž. přenesená",J244,0)</f>
        <v>0</v>
      </c>
      <c r="BI244" s="129">
        <f>IF(N244="nulová",J244,0)</f>
        <v>0</v>
      </c>
      <c r="BJ244" s="103" t="s">
        <v>5</v>
      </c>
      <c r="BK244" s="129">
        <f>ROUND(I244*H244,2)</f>
        <v>0</v>
      </c>
      <c r="BL244" s="103" t="s">
        <v>129</v>
      </c>
      <c r="BM244" s="128" t="s">
        <v>699</v>
      </c>
    </row>
    <row r="245" spans="2:65" s="2" customFormat="1" ht="34.799999999999997">
      <c r="B245" s="3"/>
      <c r="D245" s="127" t="s">
        <v>112</v>
      </c>
      <c r="F245" s="126" t="s">
        <v>698</v>
      </c>
      <c r="I245" s="122"/>
      <c r="L245" s="3"/>
      <c r="M245" s="125"/>
      <c r="T245" s="62"/>
      <c r="AT245" s="103" t="s">
        <v>112</v>
      </c>
      <c r="AU245" s="103" t="s">
        <v>0</v>
      </c>
    </row>
    <row r="246" spans="2:65" s="2" customFormat="1">
      <c r="B246" s="3"/>
      <c r="D246" s="124" t="s">
        <v>110</v>
      </c>
      <c r="F246" s="123" t="s">
        <v>697</v>
      </c>
      <c r="I246" s="122"/>
      <c r="L246" s="3"/>
      <c r="M246" s="125"/>
      <c r="T246" s="62"/>
      <c r="AT246" s="103" t="s">
        <v>110</v>
      </c>
      <c r="AU246" s="103" t="s">
        <v>0</v>
      </c>
    </row>
    <row r="247" spans="2:65" s="155" customFormat="1">
      <c r="B247" s="159"/>
      <c r="D247" s="127" t="s">
        <v>154</v>
      </c>
      <c r="E247" s="156" t="s">
        <v>1</v>
      </c>
      <c r="F247" s="162" t="s">
        <v>627</v>
      </c>
      <c r="H247" s="161">
        <v>33.887999999999998</v>
      </c>
      <c r="I247" s="160"/>
      <c r="L247" s="159"/>
      <c r="M247" s="158"/>
      <c r="T247" s="157"/>
      <c r="AT247" s="156" t="s">
        <v>154</v>
      </c>
      <c r="AU247" s="156" t="s">
        <v>0</v>
      </c>
      <c r="AV247" s="155" t="s">
        <v>0</v>
      </c>
      <c r="AW247" s="155" t="s">
        <v>82</v>
      </c>
      <c r="AX247" s="155" t="s">
        <v>5</v>
      </c>
      <c r="AY247" s="156" t="s">
        <v>116</v>
      </c>
    </row>
    <row r="248" spans="2:65" s="2" customFormat="1" ht="37.799999999999997" customHeight="1">
      <c r="B248" s="3"/>
      <c r="C248" s="141" t="s">
        <v>696</v>
      </c>
      <c r="D248" s="141" t="s">
        <v>117</v>
      </c>
      <c r="E248" s="140" t="s">
        <v>695</v>
      </c>
      <c r="F248" s="139" t="s">
        <v>694</v>
      </c>
      <c r="G248" s="138" t="s">
        <v>190</v>
      </c>
      <c r="H248" s="137">
        <v>312.77699999999999</v>
      </c>
      <c r="I248" s="136"/>
      <c r="J248" s="135">
        <f>ROUND(I248*H248,2)</f>
        <v>0</v>
      </c>
      <c r="K248" s="134"/>
      <c r="L248" s="3"/>
      <c r="M248" s="133" t="s">
        <v>1</v>
      </c>
      <c r="N248" s="132" t="s">
        <v>74</v>
      </c>
      <c r="P248" s="131">
        <f>O248*H248</f>
        <v>0</v>
      </c>
      <c r="Q248" s="131">
        <v>0</v>
      </c>
      <c r="R248" s="131">
        <f>Q248*H248</f>
        <v>0</v>
      </c>
      <c r="S248" s="131">
        <v>0</v>
      </c>
      <c r="T248" s="130">
        <f>S248*H248</f>
        <v>0</v>
      </c>
      <c r="AR248" s="128" t="s">
        <v>129</v>
      </c>
      <c r="AT248" s="128" t="s">
        <v>117</v>
      </c>
      <c r="AU248" s="128" t="s">
        <v>0</v>
      </c>
      <c r="AY248" s="103" t="s">
        <v>116</v>
      </c>
      <c r="BE248" s="129">
        <f>IF(N248="základní",J248,0)</f>
        <v>0</v>
      </c>
      <c r="BF248" s="129">
        <f>IF(N248="snížená",J248,0)</f>
        <v>0</v>
      </c>
      <c r="BG248" s="129">
        <f>IF(N248="zákl. přenesená",J248,0)</f>
        <v>0</v>
      </c>
      <c r="BH248" s="129">
        <f>IF(N248="sníž. přenesená",J248,0)</f>
        <v>0</v>
      </c>
      <c r="BI248" s="129">
        <f>IF(N248="nulová",J248,0)</f>
        <v>0</v>
      </c>
      <c r="BJ248" s="103" t="s">
        <v>5</v>
      </c>
      <c r="BK248" s="129">
        <f>ROUND(I248*H248,2)</f>
        <v>0</v>
      </c>
      <c r="BL248" s="103" t="s">
        <v>129</v>
      </c>
      <c r="BM248" s="128" t="s">
        <v>693</v>
      </c>
    </row>
    <row r="249" spans="2:65" s="2" customFormat="1" ht="34.799999999999997">
      <c r="B249" s="3"/>
      <c r="D249" s="127" t="s">
        <v>112</v>
      </c>
      <c r="F249" s="126" t="s">
        <v>692</v>
      </c>
      <c r="I249" s="122"/>
      <c r="L249" s="3"/>
      <c r="M249" s="125"/>
      <c r="T249" s="62"/>
      <c r="AT249" s="103" t="s">
        <v>112</v>
      </c>
      <c r="AU249" s="103" t="s">
        <v>0</v>
      </c>
    </row>
    <row r="250" spans="2:65" s="2" customFormat="1">
      <c r="B250" s="3"/>
      <c r="D250" s="124" t="s">
        <v>110</v>
      </c>
      <c r="F250" s="123" t="s">
        <v>691</v>
      </c>
      <c r="I250" s="122"/>
      <c r="L250" s="3"/>
      <c r="M250" s="125"/>
      <c r="T250" s="62"/>
      <c r="AT250" s="103" t="s">
        <v>110</v>
      </c>
      <c r="AU250" s="103" t="s">
        <v>0</v>
      </c>
    </row>
    <row r="251" spans="2:65" s="183" customFormat="1">
      <c r="B251" s="187"/>
      <c r="D251" s="127" t="s">
        <v>154</v>
      </c>
      <c r="E251" s="184" t="s">
        <v>1</v>
      </c>
      <c r="F251" s="189" t="s">
        <v>662</v>
      </c>
      <c r="H251" s="184" t="s">
        <v>1</v>
      </c>
      <c r="I251" s="188"/>
      <c r="L251" s="187"/>
      <c r="M251" s="186"/>
      <c r="T251" s="185"/>
      <c r="AT251" s="184" t="s">
        <v>154</v>
      </c>
      <c r="AU251" s="184" t="s">
        <v>0</v>
      </c>
      <c r="AV251" s="183" t="s">
        <v>5</v>
      </c>
      <c r="AW251" s="183" t="s">
        <v>82</v>
      </c>
      <c r="AX251" s="183" t="s">
        <v>38</v>
      </c>
      <c r="AY251" s="184" t="s">
        <v>116</v>
      </c>
    </row>
    <row r="252" spans="2:65" s="155" customFormat="1">
      <c r="B252" s="159"/>
      <c r="D252" s="127" t="s">
        <v>154</v>
      </c>
      <c r="E252" s="156" t="s">
        <v>1</v>
      </c>
      <c r="F252" s="162" t="s">
        <v>647</v>
      </c>
      <c r="H252" s="161">
        <v>101.663</v>
      </c>
      <c r="I252" s="160"/>
      <c r="L252" s="159"/>
      <c r="M252" s="158"/>
      <c r="T252" s="157"/>
      <c r="AT252" s="156" t="s">
        <v>154</v>
      </c>
      <c r="AU252" s="156" t="s">
        <v>0</v>
      </c>
      <c r="AV252" s="155" t="s">
        <v>0</v>
      </c>
      <c r="AW252" s="155" t="s">
        <v>82</v>
      </c>
      <c r="AX252" s="155" t="s">
        <v>38</v>
      </c>
      <c r="AY252" s="156" t="s">
        <v>116</v>
      </c>
    </row>
    <row r="253" spans="2:65" s="155" customFormat="1">
      <c r="B253" s="159"/>
      <c r="D253" s="127" t="s">
        <v>154</v>
      </c>
      <c r="E253" s="156" t="s">
        <v>1</v>
      </c>
      <c r="F253" s="162" t="s">
        <v>646</v>
      </c>
      <c r="H253" s="161">
        <v>237.214</v>
      </c>
      <c r="I253" s="160"/>
      <c r="L253" s="159"/>
      <c r="M253" s="158"/>
      <c r="T253" s="157"/>
      <c r="AT253" s="156" t="s">
        <v>154</v>
      </c>
      <c r="AU253" s="156" t="s">
        <v>0</v>
      </c>
      <c r="AV253" s="155" t="s">
        <v>0</v>
      </c>
      <c r="AW253" s="155" t="s">
        <v>82</v>
      </c>
      <c r="AX253" s="155" t="s">
        <v>38</v>
      </c>
      <c r="AY253" s="156" t="s">
        <v>116</v>
      </c>
    </row>
    <row r="254" spans="2:65" s="183" customFormat="1">
      <c r="B254" s="187"/>
      <c r="D254" s="127" t="s">
        <v>154</v>
      </c>
      <c r="E254" s="184" t="s">
        <v>1</v>
      </c>
      <c r="F254" s="189" t="s">
        <v>690</v>
      </c>
      <c r="H254" s="184" t="s">
        <v>1</v>
      </c>
      <c r="I254" s="188"/>
      <c r="L254" s="187"/>
      <c r="M254" s="186"/>
      <c r="T254" s="185"/>
      <c r="AT254" s="184" t="s">
        <v>154</v>
      </c>
      <c r="AU254" s="184" t="s">
        <v>0</v>
      </c>
      <c r="AV254" s="183" t="s">
        <v>5</v>
      </c>
      <c r="AW254" s="183" t="s">
        <v>82</v>
      </c>
      <c r="AX254" s="183" t="s">
        <v>38</v>
      </c>
      <c r="AY254" s="184" t="s">
        <v>116</v>
      </c>
    </row>
    <row r="255" spans="2:65" s="155" customFormat="1">
      <c r="B255" s="159"/>
      <c r="D255" s="127" t="s">
        <v>154</v>
      </c>
      <c r="E255" s="156" t="s">
        <v>1</v>
      </c>
      <c r="F255" s="162" t="s">
        <v>689</v>
      </c>
      <c r="H255" s="161">
        <v>-26.1</v>
      </c>
      <c r="I255" s="160"/>
      <c r="L255" s="159"/>
      <c r="M255" s="158"/>
      <c r="T255" s="157"/>
      <c r="AT255" s="156" t="s">
        <v>154</v>
      </c>
      <c r="AU255" s="156" t="s">
        <v>0</v>
      </c>
      <c r="AV255" s="155" t="s">
        <v>0</v>
      </c>
      <c r="AW255" s="155" t="s">
        <v>82</v>
      </c>
      <c r="AX255" s="155" t="s">
        <v>38</v>
      </c>
      <c r="AY255" s="156" t="s">
        <v>116</v>
      </c>
    </row>
    <row r="256" spans="2:65" s="175" customFormat="1">
      <c r="B256" s="179"/>
      <c r="D256" s="127" t="s">
        <v>154</v>
      </c>
      <c r="E256" s="176" t="s">
        <v>1</v>
      </c>
      <c r="F256" s="182" t="s">
        <v>414</v>
      </c>
      <c r="H256" s="181">
        <v>312.77699999999999</v>
      </c>
      <c r="I256" s="180"/>
      <c r="L256" s="179"/>
      <c r="M256" s="178"/>
      <c r="T256" s="177"/>
      <c r="AT256" s="176" t="s">
        <v>154</v>
      </c>
      <c r="AU256" s="176" t="s">
        <v>0</v>
      </c>
      <c r="AV256" s="175" t="s">
        <v>129</v>
      </c>
      <c r="AW256" s="175" t="s">
        <v>82</v>
      </c>
      <c r="AX256" s="175" t="s">
        <v>5</v>
      </c>
      <c r="AY256" s="176" t="s">
        <v>116</v>
      </c>
    </row>
    <row r="257" spans="2:65" s="2" customFormat="1" ht="37.799999999999997" customHeight="1">
      <c r="B257" s="3"/>
      <c r="C257" s="141" t="s">
        <v>688</v>
      </c>
      <c r="D257" s="141" t="s">
        <v>117</v>
      </c>
      <c r="E257" s="140" t="s">
        <v>687</v>
      </c>
      <c r="F257" s="139" t="s">
        <v>686</v>
      </c>
      <c r="G257" s="138" t="s">
        <v>190</v>
      </c>
      <c r="H257" s="137">
        <v>4691.6549999999997</v>
      </c>
      <c r="I257" s="136"/>
      <c r="J257" s="135">
        <f>ROUND(I257*H257,2)</f>
        <v>0</v>
      </c>
      <c r="K257" s="134"/>
      <c r="L257" s="3"/>
      <c r="M257" s="133" t="s">
        <v>1</v>
      </c>
      <c r="N257" s="132" t="s">
        <v>74</v>
      </c>
      <c r="P257" s="131">
        <f>O257*H257</f>
        <v>0</v>
      </c>
      <c r="Q257" s="131">
        <v>0</v>
      </c>
      <c r="R257" s="131">
        <f>Q257*H257</f>
        <v>0</v>
      </c>
      <c r="S257" s="131">
        <v>0</v>
      </c>
      <c r="T257" s="130">
        <f>S257*H257</f>
        <v>0</v>
      </c>
      <c r="AR257" s="128" t="s">
        <v>129</v>
      </c>
      <c r="AT257" s="128" t="s">
        <v>117</v>
      </c>
      <c r="AU257" s="128" t="s">
        <v>0</v>
      </c>
      <c r="AY257" s="103" t="s">
        <v>116</v>
      </c>
      <c r="BE257" s="129">
        <f>IF(N257="základní",J257,0)</f>
        <v>0</v>
      </c>
      <c r="BF257" s="129">
        <f>IF(N257="snížená",J257,0)</f>
        <v>0</v>
      </c>
      <c r="BG257" s="129">
        <f>IF(N257="zákl. přenesená",J257,0)</f>
        <v>0</v>
      </c>
      <c r="BH257" s="129">
        <f>IF(N257="sníž. přenesená",J257,0)</f>
        <v>0</v>
      </c>
      <c r="BI257" s="129">
        <f>IF(N257="nulová",J257,0)</f>
        <v>0</v>
      </c>
      <c r="BJ257" s="103" t="s">
        <v>5</v>
      </c>
      <c r="BK257" s="129">
        <f>ROUND(I257*H257,2)</f>
        <v>0</v>
      </c>
      <c r="BL257" s="103" t="s">
        <v>129</v>
      </c>
      <c r="BM257" s="128" t="s">
        <v>685</v>
      </c>
    </row>
    <row r="258" spans="2:65" s="2" customFormat="1" ht="34.799999999999997">
      <c r="B258" s="3"/>
      <c r="D258" s="127" t="s">
        <v>112</v>
      </c>
      <c r="F258" s="126" t="s">
        <v>684</v>
      </c>
      <c r="I258" s="122"/>
      <c r="L258" s="3"/>
      <c r="M258" s="125"/>
      <c r="T258" s="62"/>
      <c r="AT258" s="103" t="s">
        <v>112</v>
      </c>
      <c r="AU258" s="103" t="s">
        <v>0</v>
      </c>
    </row>
    <row r="259" spans="2:65" s="2" customFormat="1">
      <c r="B259" s="3"/>
      <c r="D259" s="124" t="s">
        <v>110</v>
      </c>
      <c r="F259" s="123" t="s">
        <v>683</v>
      </c>
      <c r="I259" s="122"/>
      <c r="L259" s="3"/>
      <c r="M259" s="125"/>
      <c r="T259" s="62"/>
      <c r="AT259" s="103" t="s">
        <v>110</v>
      </c>
      <c r="AU259" s="103" t="s">
        <v>0</v>
      </c>
    </row>
    <row r="260" spans="2:65" s="183" customFormat="1">
      <c r="B260" s="187"/>
      <c r="D260" s="127" t="s">
        <v>154</v>
      </c>
      <c r="E260" s="184" t="s">
        <v>1</v>
      </c>
      <c r="F260" s="189" t="s">
        <v>655</v>
      </c>
      <c r="H260" s="184" t="s">
        <v>1</v>
      </c>
      <c r="I260" s="188"/>
      <c r="L260" s="187"/>
      <c r="M260" s="186"/>
      <c r="T260" s="185"/>
      <c r="AT260" s="184" t="s">
        <v>154</v>
      </c>
      <c r="AU260" s="184" t="s">
        <v>0</v>
      </c>
      <c r="AV260" s="183" t="s">
        <v>5</v>
      </c>
      <c r="AW260" s="183" t="s">
        <v>82</v>
      </c>
      <c r="AX260" s="183" t="s">
        <v>38</v>
      </c>
      <c r="AY260" s="184" t="s">
        <v>116</v>
      </c>
    </row>
    <row r="261" spans="2:65" s="155" customFormat="1">
      <c r="B261" s="159"/>
      <c r="D261" s="127" t="s">
        <v>154</v>
      </c>
      <c r="E261" s="156" t="s">
        <v>1</v>
      </c>
      <c r="F261" s="162" t="s">
        <v>682</v>
      </c>
      <c r="H261" s="161">
        <v>4691.6549999999997</v>
      </c>
      <c r="I261" s="160"/>
      <c r="L261" s="159"/>
      <c r="M261" s="158"/>
      <c r="T261" s="157"/>
      <c r="AT261" s="156" t="s">
        <v>154</v>
      </c>
      <c r="AU261" s="156" t="s">
        <v>0</v>
      </c>
      <c r="AV261" s="155" t="s">
        <v>0</v>
      </c>
      <c r="AW261" s="155" t="s">
        <v>82</v>
      </c>
      <c r="AX261" s="155" t="s">
        <v>5</v>
      </c>
      <c r="AY261" s="156" t="s">
        <v>116</v>
      </c>
    </row>
    <row r="262" spans="2:65" s="2" customFormat="1" ht="37.799999999999997" customHeight="1">
      <c r="B262" s="3"/>
      <c r="C262" s="141" t="s">
        <v>681</v>
      </c>
      <c r="D262" s="141" t="s">
        <v>117</v>
      </c>
      <c r="E262" s="140" t="s">
        <v>680</v>
      </c>
      <c r="F262" s="139" t="s">
        <v>679</v>
      </c>
      <c r="G262" s="138" t="s">
        <v>190</v>
      </c>
      <c r="H262" s="137">
        <v>304.98899999999998</v>
      </c>
      <c r="I262" s="136"/>
      <c r="J262" s="135">
        <f>ROUND(I262*H262,2)</f>
        <v>0</v>
      </c>
      <c r="K262" s="134"/>
      <c r="L262" s="3"/>
      <c r="M262" s="133" t="s">
        <v>1</v>
      </c>
      <c r="N262" s="132" t="s">
        <v>74</v>
      </c>
      <c r="P262" s="131">
        <f>O262*H262</f>
        <v>0</v>
      </c>
      <c r="Q262" s="131">
        <v>0</v>
      </c>
      <c r="R262" s="131">
        <f>Q262*H262</f>
        <v>0</v>
      </c>
      <c r="S262" s="131">
        <v>0</v>
      </c>
      <c r="T262" s="130">
        <f>S262*H262</f>
        <v>0</v>
      </c>
      <c r="AR262" s="128" t="s">
        <v>129</v>
      </c>
      <c r="AT262" s="128" t="s">
        <v>117</v>
      </c>
      <c r="AU262" s="128" t="s">
        <v>0</v>
      </c>
      <c r="AY262" s="103" t="s">
        <v>116</v>
      </c>
      <c r="BE262" s="129">
        <f>IF(N262="základní",J262,0)</f>
        <v>0</v>
      </c>
      <c r="BF262" s="129">
        <f>IF(N262="snížená",J262,0)</f>
        <v>0</v>
      </c>
      <c r="BG262" s="129">
        <f>IF(N262="zákl. přenesená",J262,0)</f>
        <v>0</v>
      </c>
      <c r="BH262" s="129">
        <f>IF(N262="sníž. přenesená",J262,0)</f>
        <v>0</v>
      </c>
      <c r="BI262" s="129">
        <f>IF(N262="nulová",J262,0)</f>
        <v>0</v>
      </c>
      <c r="BJ262" s="103" t="s">
        <v>5</v>
      </c>
      <c r="BK262" s="129">
        <f>ROUND(I262*H262,2)</f>
        <v>0</v>
      </c>
      <c r="BL262" s="103" t="s">
        <v>129</v>
      </c>
      <c r="BM262" s="128" t="s">
        <v>678</v>
      </c>
    </row>
    <row r="263" spans="2:65" s="2" customFormat="1" ht="34.799999999999997">
      <c r="B263" s="3"/>
      <c r="D263" s="127" t="s">
        <v>112</v>
      </c>
      <c r="F263" s="126" t="s">
        <v>677</v>
      </c>
      <c r="I263" s="122"/>
      <c r="L263" s="3"/>
      <c r="M263" s="125"/>
      <c r="T263" s="62"/>
      <c r="AT263" s="103" t="s">
        <v>112</v>
      </c>
      <c r="AU263" s="103" t="s">
        <v>0</v>
      </c>
    </row>
    <row r="264" spans="2:65" s="2" customFormat="1">
      <c r="B264" s="3"/>
      <c r="D264" s="124" t="s">
        <v>110</v>
      </c>
      <c r="F264" s="123" t="s">
        <v>676</v>
      </c>
      <c r="I264" s="122"/>
      <c r="L264" s="3"/>
      <c r="M264" s="125"/>
      <c r="T264" s="62"/>
      <c r="AT264" s="103" t="s">
        <v>110</v>
      </c>
      <c r="AU264" s="103" t="s">
        <v>0</v>
      </c>
    </row>
    <row r="265" spans="2:65" s="183" customFormat="1">
      <c r="B265" s="187"/>
      <c r="D265" s="127" t="s">
        <v>154</v>
      </c>
      <c r="E265" s="184" t="s">
        <v>1</v>
      </c>
      <c r="F265" s="189" t="s">
        <v>662</v>
      </c>
      <c r="H265" s="184" t="s">
        <v>1</v>
      </c>
      <c r="I265" s="188"/>
      <c r="L265" s="187"/>
      <c r="M265" s="186"/>
      <c r="T265" s="185"/>
      <c r="AT265" s="184" t="s">
        <v>154</v>
      </c>
      <c r="AU265" s="184" t="s">
        <v>0</v>
      </c>
      <c r="AV265" s="183" t="s">
        <v>5</v>
      </c>
      <c r="AW265" s="183" t="s">
        <v>82</v>
      </c>
      <c r="AX265" s="183" t="s">
        <v>38</v>
      </c>
      <c r="AY265" s="184" t="s">
        <v>116</v>
      </c>
    </row>
    <row r="266" spans="2:65" s="155" customFormat="1">
      <c r="B266" s="159"/>
      <c r="D266" s="127" t="s">
        <v>154</v>
      </c>
      <c r="E266" s="156" t="s">
        <v>1</v>
      </c>
      <c r="F266" s="162" t="s">
        <v>635</v>
      </c>
      <c r="H266" s="161">
        <v>237.214</v>
      </c>
      <c r="I266" s="160"/>
      <c r="L266" s="159"/>
      <c r="M266" s="158"/>
      <c r="T266" s="157"/>
      <c r="AT266" s="156" t="s">
        <v>154</v>
      </c>
      <c r="AU266" s="156" t="s">
        <v>0</v>
      </c>
      <c r="AV266" s="155" t="s">
        <v>0</v>
      </c>
      <c r="AW266" s="155" t="s">
        <v>82</v>
      </c>
      <c r="AX266" s="155" t="s">
        <v>38</v>
      </c>
      <c r="AY266" s="156" t="s">
        <v>116</v>
      </c>
    </row>
    <row r="267" spans="2:65" s="155" customFormat="1">
      <c r="B267" s="159"/>
      <c r="D267" s="127" t="s">
        <v>154</v>
      </c>
      <c r="E267" s="156" t="s">
        <v>1</v>
      </c>
      <c r="F267" s="162" t="s">
        <v>634</v>
      </c>
      <c r="H267" s="161">
        <v>67.775000000000006</v>
      </c>
      <c r="I267" s="160"/>
      <c r="L267" s="159"/>
      <c r="M267" s="158"/>
      <c r="T267" s="157"/>
      <c r="AT267" s="156" t="s">
        <v>154</v>
      </c>
      <c r="AU267" s="156" t="s">
        <v>0</v>
      </c>
      <c r="AV267" s="155" t="s">
        <v>0</v>
      </c>
      <c r="AW267" s="155" t="s">
        <v>82</v>
      </c>
      <c r="AX267" s="155" t="s">
        <v>38</v>
      </c>
      <c r="AY267" s="156" t="s">
        <v>116</v>
      </c>
    </row>
    <row r="268" spans="2:65" s="175" customFormat="1">
      <c r="B268" s="179"/>
      <c r="D268" s="127" t="s">
        <v>154</v>
      </c>
      <c r="E268" s="176" t="s">
        <v>1</v>
      </c>
      <c r="F268" s="182" t="s">
        <v>414</v>
      </c>
      <c r="H268" s="181">
        <v>304.98899999999998</v>
      </c>
      <c r="I268" s="180"/>
      <c r="L268" s="179"/>
      <c r="M268" s="178"/>
      <c r="T268" s="177"/>
      <c r="AT268" s="176" t="s">
        <v>154</v>
      </c>
      <c r="AU268" s="176" t="s">
        <v>0</v>
      </c>
      <c r="AV268" s="175" t="s">
        <v>129</v>
      </c>
      <c r="AW268" s="175" t="s">
        <v>82</v>
      </c>
      <c r="AX268" s="175" t="s">
        <v>5</v>
      </c>
      <c r="AY268" s="176" t="s">
        <v>116</v>
      </c>
    </row>
    <row r="269" spans="2:65" s="2" customFormat="1" ht="37.799999999999997" customHeight="1">
      <c r="B269" s="3"/>
      <c r="C269" s="141" t="s">
        <v>675</v>
      </c>
      <c r="D269" s="141" t="s">
        <v>117</v>
      </c>
      <c r="E269" s="140" t="s">
        <v>674</v>
      </c>
      <c r="F269" s="139" t="s">
        <v>673</v>
      </c>
      <c r="G269" s="138" t="s">
        <v>190</v>
      </c>
      <c r="H269" s="137">
        <v>4574.835</v>
      </c>
      <c r="I269" s="136"/>
      <c r="J269" s="135">
        <f>ROUND(I269*H269,2)</f>
        <v>0</v>
      </c>
      <c r="K269" s="134"/>
      <c r="L269" s="3"/>
      <c r="M269" s="133" t="s">
        <v>1</v>
      </c>
      <c r="N269" s="132" t="s">
        <v>74</v>
      </c>
      <c r="P269" s="131">
        <f>O269*H269</f>
        <v>0</v>
      </c>
      <c r="Q269" s="131">
        <v>0</v>
      </c>
      <c r="R269" s="131">
        <f>Q269*H269</f>
        <v>0</v>
      </c>
      <c r="S269" s="131">
        <v>0</v>
      </c>
      <c r="T269" s="130">
        <f>S269*H269</f>
        <v>0</v>
      </c>
      <c r="AR269" s="128" t="s">
        <v>129</v>
      </c>
      <c r="AT269" s="128" t="s">
        <v>117</v>
      </c>
      <c r="AU269" s="128" t="s">
        <v>0</v>
      </c>
      <c r="AY269" s="103" t="s">
        <v>116</v>
      </c>
      <c r="BE269" s="129">
        <f>IF(N269="základní",J269,0)</f>
        <v>0</v>
      </c>
      <c r="BF269" s="129">
        <f>IF(N269="snížená",J269,0)</f>
        <v>0</v>
      </c>
      <c r="BG269" s="129">
        <f>IF(N269="zákl. přenesená",J269,0)</f>
        <v>0</v>
      </c>
      <c r="BH269" s="129">
        <f>IF(N269="sníž. přenesená",J269,0)</f>
        <v>0</v>
      </c>
      <c r="BI269" s="129">
        <f>IF(N269="nulová",J269,0)</f>
        <v>0</v>
      </c>
      <c r="BJ269" s="103" t="s">
        <v>5</v>
      </c>
      <c r="BK269" s="129">
        <f>ROUND(I269*H269,2)</f>
        <v>0</v>
      </c>
      <c r="BL269" s="103" t="s">
        <v>129</v>
      </c>
      <c r="BM269" s="128" t="s">
        <v>672</v>
      </c>
    </row>
    <row r="270" spans="2:65" s="2" customFormat="1" ht="34.799999999999997">
      <c r="B270" s="3"/>
      <c r="D270" s="127" t="s">
        <v>112</v>
      </c>
      <c r="F270" s="126" t="s">
        <v>671</v>
      </c>
      <c r="I270" s="122"/>
      <c r="L270" s="3"/>
      <c r="M270" s="125"/>
      <c r="T270" s="62"/>
      <c r="AT270" s="103" t="s">
        <v>112</v>
      </c>
      <c r="AU270" s="103" t="s">
        <v>0</v>
      </c>
    </row>
    <row r="271" spans="2:65" s="2" customFormat="1">
      <c r="B271" s="3"/>
      <c r="D271" s="124" t="s">
        <v>110</v>
      </c>
      <c r="F271" s="123" t="s">
        <v>670</v>
      </c>
      <c r="I271" s="122"/>
      <c r="L271" s="3"/>
      <c r="M271" s="125"/>
      <c r="T271" s="62"/>
      <c r="AT271" s="103" t="s">
        <v>110</v>
      </c>
      <c r="AU271" s="103" t="s">
        <v>0</v>
      </c>
    </row>
    <row r="272" spans="2:65" s="183" customFormat="1">
      <c r="B272" s="187"/>
      <c r="D272" s="127" t="s">
        <v>154</v>
      </c>
      <c r="E272" s="184" t="s">
        <v>1</v>
      </c>
      <c r="F272" s="189" t="s">
        <v>655</v>
      </c>
      <c r="H272" s="184" t="s">
        <v>1</v>
      </c>
      <c r="I272" s="188"/>
      <c r="L272" s="187"/>
      <c r="M272" s="186"/>
      <c r="T272" s="185"/>
      <c r="AT272" s="184" t="s">
        <v>154</v>
      </c>
      <c r="AU272" s="184" t="s">
        <v>0</v>
      </c>
      <c r="AV272" s="183" t="s">
        <v>5</v>
      </c>
      <c r="AW272" s="183" t="s">
        <v>82</v>
      </c>
      <c r="AX272" s="183" t="s">
        <v>38</v>
      </c>
      <c r="AY272" s="184" t="s">
        <v>116</v>
      </c>
    </row>
    <row r="273" spans="2:65" s="155" customFormat="1">
      <c r="B273" s="159"/>
      <c r="D273" s="127" t="s">
        <v>154</v>
      </c>
      <c r="E273" s="156" t="s">
        <v>1</v>
      </c>
      <c r="F273" s="162" t="s">
        <v>669</v>
      </c>
      <c r="H273" s="161">
        <v>4574.835</v>
      </c>
      <c r="I273" s="160"/>
      <c r="L273" s="159"/>
      <c r="M273" s="158"/>
      <c r="T273" s="157"/>
      <c r="AT273" s="156" t="s">
        <v>154</v>
      </c>
      <c r="AU273" s="156" t="s">
        <v>0</v>
      </c>
      <c r="AV273" s="155" t="s">
        <v>0</v>
      </c>
      <c r="AW273" s="155" t="s">
        <v>82</v>
      </c>
      <c r="AX273" s="155" t="s">
        <v>5</v>
      </c>
      <c r="AY273" s="156" t="s">
        <v>116</v>
      </c>
    </row>
    <row r="274" spans="2:65" s="2" customFormat="1" ht="37.799999999999997" customHeight="1">
      <c r="B274" s="3"/>
      <c r="C274" s="141" t="s">
        <v>668</v>
      </c>
      <c r="D274" s="141" t="s">
        <v>117</v>
      </c>
      <c r="E274" s="140" t="s">
        <v>667</v>
      </c>
      <c r="F274" s="139" t="s">
        <v>666</v>
      </c>
      <c r="G274" s="138" t="s">
        <v>190</v>
      </c>
      <c r="H274" s="137">
        <v>33.887999999999998</v>
      </c>
      <c r="I274" s="136"/>
      <c r="J274" s="135">
        <f>ROUND(I274*H274,2)</f>
        <v>0</v>
      </c>
      <c r="K274" s="134"/>
      <c r="L274" s="3"/>
      <c r="M274" s="133" t="s">
        <v>1</v>
      </c>
      <c r="N274" s="132" t="s">
        <v>74</v>
      </c>
      <c r="P274" s="131">
        <f>O274*H274</f>
        <v>0</v>
      </c>
      <c r="Q274" s="131">
        <v>0</v>
      </c>
      <c r="R274" s="131">
        <f>Q274*H274</f>
        <v>0</v>
      </c>
      <c r="S274" s="131">
        <v>0</v>
      </c>
      <c r="T274" s="130">
        <f>S274*H274</f>
        <v>0</v>
      </c>
      <c r="AR274" s="128" t="s">
        <v>129</v>
      </c>
      <c r="AT274" s="128" t="s">
        <v>117</v>
      </c>
      <c r="AU274" s="128" t="s">
        <v>0</v>
      </c>
      <c r="AY274" s="103" t="s">
        <v>116</v>
      </c>
      <c r="BE274" s="129">
        <f>IF(N274="základní",J274,0)</f>
        <v>0</v>
      </c>
      <c r="BF274" s="129">
        <f>IF(N274="snížená",J274,0)</f>
        <v>0</v>
      </c>
      <c r="BG274" s="129">
        <f>IF(N274="zákl. přenesená",J274,0)</f>
        <v>0</v>
      </c>
      <c r="BH274" s="129">
        <f>IF(N274="sníž. přenesená",J274,0)</f>
        <v>0</v>
      </c>
      <c r="BI274" s="129">
        <f>IF(N274="nulová",J274,0)</f>
        <v>0</v>
      </c>
      <c r="BJ274" s="103" t="s">
        <v>5</v>
      </c>
      <c r="BK274" s="129">
        <f>ROUND(I274*H274,2)</f>
        <v>0</v>
      </c>
      <c r="BL274" s="103" t="s">
        <v>129</v>
      </c>
      <c r="BM274" s="128" t="s">
        <v>665</v>
      </c>
    </row>
    <row r="275" spans="2:65" s="2" customFormat="1" ht="34.799999999999997">
      <c r="B275" s="3"/>
      <c r="D275" s="127" t="s">
        <v>112</v>
      </c>
      <c r="F275" s="126" t="s">
        <v>664</v>
      </c>
      <c r="I275" s="122"/>
      <c r="L275" s="3"/>
      <c r="M275" s="125"/>
      <c r="T275" s="62"/>
      <c r="AT275" s="103" t="s">
        <v>112</v>
      </c>
      <c r="AU275" s="103" t="s">
        <v>0</v>
      </c>
    </row>
    <row r="276" spans="2:65" s="2" customFormat="1">
      <c r="B276" s="3"/>
      <c r="D276" s="124" t="s">
        <v>110</v>
      </c>
      <c r="F276" s="123" t="s">
        <v>663</v>
      </c>
      <c r="I276" s="122"/>
      <c r="L276" s="3"/>
      <c r="M276" s="125"/>
      <c r="T276" s="62"/>
      <c r="AT276" s="103" t="s">
        <v>110</v>
      </c>
      <c r="AU276" s="103" t="s">
        <v>0</v>
      </c>
    </row>
    <row r="277" spans="2:65" s="183" customFormat="1">
      <c r="B277" s="187"/>
      <c r="D277" s="127" t="s">
        <v>154</v>
      </c>
      <c r="E277" s="184" t="s">
        <v>1</v>
      </c>
      <c r="F277" s="189" t="s">
        <v>662</v>
      </c>
      <c r="H277" s="184" t="s">
        <v>1</v>
      </c>
      <c r="I277" s="188"/>
      <c r="L277" s="187"/>
      <c r="M277" s="186"/>
      <c r="T277" s="185"/>
      <c r="AT277" s="184" t="s">
        <v>154</v>
      </c>
      <c r="AU277" s="184" t="s">
        <v>0</v>
      </c>
      <c r="AV277" s="183" t="s">
        <v>5</v>
      </c>
      <c r="AW277" s="183" t="s">
        <v>82</v>
      </c>
      <c r="AX277" s="183" t="s">
        <v>38</v>
      </c>
      <c r="AY277" s="184" t="s">
        <v>116</v>
      </c>
    </row>
    <row r="278" spans="2:65" s="155" customFormat="1">
      <c r="B278" s="159"/>
      <c r="D278" s="127" t="s">
        <v>154</v>
      </c>
      <c r="E278" s="156" t="s">
        <v>1</v>
      </c>
      <c r="F278" s="162" t="s">
        <v>627</v>
      </c>
      <c r="H278" s="161">
        <v>33.887999999999998</v>
      </c>
      <c r="I278" s="160"/>
      <c r="L278" s="159"/>
      <c r="M278" s="158"/>
      <c r="T278" s="157"/>
      <c r="AT278" s="156" t="s">
        <v>154</v>
      </c>
      <c r="AU278" s="156" t="s">
        <v>0</v>
      </c>
      <c r="AV278" s="155" t="s">
        <v>0</v>
      </c>
      <c r="AW278" s="155" t="s">
        <v>82</v>
      </c>
      <c r="AX278" s="155" t="s">
        <v>5</v>
      </c>
      <c r="AY278" s="156" t="s">
        <v>116</v>
      </c>
    </row>
    <row r="279" spans="2:65" s="2" customFormat="1" ht="37.799999999999997" customHeight="1">
      <c r="B279" s="3"/>
      <c r="C279" s="141" t="s">
        <v>661</v>
      </c>
      <c r="D279" s="141" t="s">
        <v>117</v>
      </c>
      <c r="E279" s="140" t="s">
        <v>660</v>
      </c>
      <c r="F279" s="139" t="s">
        <v>659</v>
      </c>
      <c r="G279" s="138" t="s">
        <v>190</v>
      </c>
      <c r="H279" s="137">
        <v>508.32</v>
      </c>
      <c r="I279" s="136"/>
      <c r="J279" s="135">
        <f>ROUND(I279*H279,2)</f>
        <v>0</v>
      </c>
      <c r="K279" s="134"/>
      <c r="L279" s="3"/>
      <c r="M279" s="133" t="s">
        <v>1</v>
      </c>
      <c r="N279" s="132" t="s">
        <v>74</v>
      </c>
      <c r="P279" s="131">
        <f>O279*H279</f>
        <v>0</v>
      </c>
      <c r="Q279" s="131">
        <v>0</v>
      </c>
      <c r="R279" s="131">
        <f>Q279*H279</f>
        <v>0</v>
      </c>
      <c r="S279" s="131">
        <v>0</v>
      </c>
      <c r="T279" s="130">
        <f>S279*H279</f>
        <v>0</v>
      </c>
      <c r="AR279" s="128" t="s">
        <v>129</v>
      </c>
      <c r="AT279" s="128" t="s">
        <v>117</v>
      </c>
      <c r="AU279" s="128" t="s">
        <v>0</v>
      </c>
      <c r="AY279" s="103" t="s">
        <v>116</v>
      </c>
      <c r="BE279" s="129">
        <f>IF(N279="základní",J279,0)</f>
        <v>0</v>
      </c>
      <c r="BF279" s="129">
        <f>IF(N279="snížená",J279,0)</f>
        <v>0</v>
      </c>
      <c r="BG279" s="129">
        <f>IF(N279="zákl. přenesená",J279,0)</f>
        <v>0</v>
      </c>
      <c r="BH279" s="129">
        <f>IF(N279="sníž. přenesená",J279,0)</f>
        <v>0</v>
      </c>
      <c r="BI279" s="129">
        <f>IF(N279="nulová",J279,0)</f>
        <v>0</v>
      </c>
      <c r="BJ279" s="103" t="s">
        <v>5</v>
      </c>
      <c r="BK279" s="129">
        <f>ROUND(I279*H279,2)</f>
        <v>0</v>
      </c>
      <c r="BL279" s="103" t="s">
        <v>129</v>
      </c>
      <c r="BM279" s="128" t="s">
        <v>658</v>
      </c>
    </row>
    <row r="280" spans="2:65" s="2" customFormat="1" ht="34.799999999999997">
      <c r="B280" s="3"/>
      <c r="D280" s="127" t="s">
        <v>112</v>
      </c>
      <c r="F280" s="126" t="s">
        <v>657</v>
      </c>
      <c r="I280" s="122"/>
      <c r="L280" s="3"/>
      <c r="M280" s="125"/>
      <c r="T280" s="62"/>
      <c r="AT280" s="103" t="s">
        <v>112</v>
      </c>
      <c r="AU280" s="103" t="s">
        <v>0</v>
      </c>
    </row>
    <row r="281" spans="2:65" s="2" customFormat="1">
      <c r="B281" s="3"/>
      <c r="D281" s="124" t="s">
        <v>110</v>
      </c>
      <c r="F281" s="123" t="s">
        <v>656</v>
      </c>
      <c r="I281" s="122"/>
      <c r="L281" s="3"/>
      <c r="M281" s="125"/>
      <c r="T281" s="62"/>
      <c r="AT281" s="103" t="s">
        <v>110</v>
      </c>
      <c r="AU281" s="103" t="s">
        <v>0</v>
      </c>
    </row>
    <row r="282" spans="2:65" s="183" customFormat="1">
      <c r="B282" s="187"/>
      <c r="D282" s="127" t="s">
        <v>154</v>
      </c>
      <c r="E282" s="184" t="s">
        <v>1</v>
      </c>
      <c r="F282" s="189" t="s">
        <v>655</v>
      </c>
      <c r="H282" s="184" t="s">
        <v>1</v>
      </c>
      <c r="I282" s="188"/>
      <c r="L282" s="187"/>
      <c r="M282" s="186"/>
      <c r="T282" s="185"/>
      <c r="AT282" s="184" t="s">
        <v>154</v>
      </c>
      <c r="AU282" s="184" t="s">
        <v>0</v>
      </c>
      <c r="AV282" s="183" t="s">
        <v>5</v>
      </c>
      <c r="AW282" s="183" t="s">
        <v>82</v>
      </c>
      <c r="AX282" s="183" t="s">
        <v>38</v>
      </c>
      <c r="AY282" s="184" t="s">
        <v>116</v>
      </c>
    </row>
    <row r="283" spans="2:65" s="155" customFormat="1">
      <c r="B283" s="159"/>
      <c r="D283" s="127" t="s">
        <v>154</v>
      </c>
      <c r="E283" s="156" t="s">
        <v>1</v>
      </c>
      <c r="F283" s="162" t="s">
        <v>654</v>
      </c>
      <c r="H283" s="161">
        <v>508.32</v>
      </c>
      <c r="I283" s="160"/>
      <c r="L283" s="159"/>
      <c r="M283" s="158"/>
      <c r="T283" s="157"/>
      <c r="AT283" s="156" t="s">
        <v>154</v>
      </c>
      <c r="AU283" s="156" t="s">
        <v>0</v>
      </c>
      <c r="AV283" s="155" t="s">
        <v>0</v>
      </c>
      <c r="AW283" s="155" t="s">
        <v>82</v>
      </c>
      <c r="AX283" s="155" t="s">
        <v>5</v>
      </c>
      <c r="AY283" s="156" t="s">
        <v>116</v>
      </c>
    </row>
    <row r="284" spans="2:65" s="2" customFormat="1" ht="24.15" customHeight="1">
      <c r="B284" s="3"/>
      <c r="C284" s="141" t="s">
        <v>653</v>
      </c>
      <c r="D284" s="141" t="s">
        <v>117</v>
      </c>
      <c r="E284" s="140" t="s">
        <v>652</v>
      </c>
      <c r="F284" s="139" t="s">
        <v>651</v>
      </c>
      <c r="G284" s="138" t="s">
        <v>190</v>
      </c>
      <c r="H284" s="137">
        <v>900.76700000000005</v>
      </c>
      <c r="I284" s="136"/>
      <c r="J284" s="135">
        <f>ROUND(I284*H284,2)</f>
        <v>0</v>
      </c>
      <c r="K284" s="134"/>
      <c r="L284" s="3"/>
      <c r="M284" s="133" t="s">
        <v>1</v>
      </c>
      <c r="N284" s="132" t="s">
        <v>74</v>
      </c>
      <c r="P284" s="131">
        <f>O284*H284</f>
        <v>0</v>
      </c>
      <c r="Q284" s="131">
        <v>0</v>
      </c>
      <c r="R284" s="131">
        <f>Q284*H284</f>
        <v>0</v>
      </c>
      <c r="S284" s="131">
        <v>0</v>
      </c>
      <c r="T284" s="130">
        <f>S284*H284</f>
        <v>0</v>
      </c>
      <c r="AR284" s="128" t="s">
        <v>129</v>
      </c>
      <c r="AT284" s="128" t="s">
        <v>117</v>
      </c>
      <c r="AU284" s="128" t="s">
        <v>0</v>
      </c>
      <c r="AY284" s="103" t="s">
        <v>116</v>
      </c>
      <c r="BE284" s="129">
        <f>IF(N284="základní",J284,0)</f>
        <v>0</v>
      </c>
      <c r="BF284" s="129">
        <f>IF(N284="snížená",J284,0)</f>
        <v>0</v>
      </c>
      <c r="BG284" s="129">
        <f>IF(N284="zákl. přenesená",J284,0)</f>
        <v>0</v>
      </c>
      <c r="BH284" s="129">
        <f>IF(N284="sníž. přenesená",J284,0)</f>
        <v>0</v>
      </c>
      <c r="BI284" s="129">
        <f>IF(N284="nulová",J284,0)</f>
        <v>0</v>
      </c>
      <c r="BJ284" s="103" t="s">
        <v>5</v>
      </c>
      <c r="BK284" s="129">
        <f>ROUND(I284*H284,2)</f>
        <v>0</v>
      </c>
      <c r="BL284" s="103" t="s">
        <v>129</v>
      </c>
      <c r="BM284" s="128" t="s">
        <v>650</v>
      </c>
    </row>
    <row r="285" spans="2:65" s="2" customFormat="1" ht="26.1">
      <c r="B285" s="3"/>
      <c r="D285" s="127" t="s">
        <v>112</v>
      </c>
      <c r="F285" s="126" t="s">
        <v>649</v>
      </c>
      <c r="I285" s="122"/>
      <c r="L285" s="3"/>
      <c r="M285" s="125"/>
      <c r="T285" s="62"/>
      <c r="AT285" s="103" t="s">
        <v>112</v>
      </c>
      <c r="AU285" s="103" t="s">
        <v>0</v>
      </c>
    </row>
    <row r="286" spans="2:65" s="2" customFormat="1">
      <c r="B286" s="3"/>
      <c r="D286" s="124" t="s">
        <v>110</v>
      </c>
      <c r="F286" s="123" t="s">
        <v>648</v>
      </c>
      <c r="I286" s="122"/>
      <c r="L286" s="3"/>
      <c r="M286" s="125"/>
      <c r="T286" s="62"/>
      <c r="AT286" s="103" t="s">
        <v>110</v>
      </c>
      <c r="AU286" s="103" t="s">
        <v>0</v>
      </c>
    </row>
    <row r="287" spans="2:65" s="183" customFormat="1">
      <c r="B287" s="187"/>
      <c r="D287" s="127" t="s">
        <v>154</v>
      </c>
      <c r="E287" s="184" t="s">
        <v>1</v>
      </c>
      <c r="F287" s="189" t="s">
        <v>636</v>
      </c>
      <c r="H287" s="184" t="s">
        <v>1</v>
      </c>
      <c r="I287" s="188"/>
      <c r="L287" s="187"/>
      <c r="M287" s="186"/>
      <c r="T287" s="185"/>
      <c r="AT287" s="184" t="s">
        <v>154</v>
      </c>
      <c r="AU287" s="184" t="s">
        <v>0</v>
      </c>
      <c r="AV287" s="183" t="s">
        <v>5</v>
      </c>
      <c r="AW287" s="183" t="s">
        <v>82</v>
      </c>
      <c r="AX287" s="183" t="s">
        <v>38</v>
      </c>
      <c r="AY287" s="184" t="s">
        <v>116</v>
      </c>
    </row>
    <row r="288" spans="2:65" s="155" customFormat="1">
      <c r="B288" s="159"/>
      <c r="D288" s="127" t="s">
        <v>154</v>
      </c>
      <c r="E288" s="156" t="s">
        <v>1</v>
      </c>
      <c r="F288" s="162" t="s">
        <v>647</v>
      </c>
      <c r="H288" s="161">
        <v>101.663</v>
      </c>
      <c r="I288" s="160"/>
      <c r="L288" s="159"/>
      <c r="M288" s="158"/>
      <c r="T288" s="157"/>
      <c r="AT288" s="156" t="s">
        <v>154</v>
      </c>
      <c r="AU288" s="156" t="s">
        <v>0</v>
      </c>
      <c r="AV288" s="155" t="s">
        <v>0</v>
      </c>
      <c r="AW288" s="155" t="s">
        <v>82</v>
      </c>
      <c r="AX288" s="155" t="s">
        <v>38</v>
      </c>
      <c r="AY288" s="156" t="s">
        <v>116</v>
      </c>
    </row>
    <row r="289" spans="2:65" s="155" customFormat="1">
      <c r="B289" s="159"/>
      <c r="D289" s="127" t="s">
        <v>154</v>
      </c>
      <c r="E289" s="156" t="s">
        <v>1</v>
      </c>
      <c r="F289" s="162" t="s">
        <v>646</v>
      </c>
      <c r="H289" s="161">
        <v>237.214</v>
      </c>
      <c r="I289" s="160"/>
      <c r="L289" s="159"/>
      <c r="M289" s="158"/>
      <c r="T289" s="157"/>
      <c r="AT289" s="156" t="s">
        <v>154</v>
      </c>
      <c r="AU289" s="156" t="s">
        <v>0</v>
      </c>
      <c r="AV289" s="155" t="s">
        <v>0</v>
      </c>
      <c r="AW289" s="155" t="s">
        <v>82</v>
      </c>
      <c r="AX289" s="155" t="s">
        <v>38</v>
      </c>
      <c r="AY289" s="156" t="s">
        <v>116</v>
      </c>
    </row>
    <row r="290" spans="2:65" s="155" customFormat="1">
      <c r="B290" s="159"/>
      <c r="D290" s="127" t="s">
        <v>154</v>
      </c>
      <c r="E290" s="156" t="s">
        <v>1</v>
      </c>
      <c r="F290" s="162" t="s">
        <v>610</v>
      </c>
      <c r="H290" s="161">
        <v>6.75</v>
      </c>
      <c r="I290" s="160"/>
      <c r="L290" s="159"/>
      <c r="M290" s="158"/>
      <c r="T290" s="157"/>
      <c r="AT290" s="156" t="s">
        <v>154</v>
      </c>
      <c r="AU290" s="156" t="s">
        <v>0</v>
      </c>
      <c r="AV290" s="155" t="s">
        <v>0</v>
      </c>
      <c r="AW290" s="155" t="s">
        <v>82</v>
      </c>
      <c r="AX290" s="155" t="s">
        <v>38</v>
      </c>
      <c r="AY290" s="156" t="s">
        <v>116</v>
      </c>
    </row>
    <row r="291" spans="2:65" s="183" customFormat="1">
      <c r="B291" s="187"/>
      <c r="D291" s="127" t="s">
        <v>154</v>
      </c>
      <c r="E291" s="184" t="s">
        <v>1</v>
      </c>
      <c r="F291" s="189" t="s">
        <v>645</v>
      </c>
      <c r="H291" s="184" t="s">
        <v>1</v>
      </c>
      <c r="I291" s="188"/>
      <c r="L291" s="187"/>
      <c r="M291" s="186"/>
      <c r="T291" s="185"/>
      <c r="AT291" s="184" t="s">
        <v>154</v>
      </c>
      <c r="AU291" s="184" t="s">
        <v>0</v>
      </c>
      <c r="AV291" s="183" t="s">
        <v>5</v>
      </c>
      <c r="AW291" s="183" t="s">
        <v>82</v>
      </c>
      <c r="AX291" s="183" t="s">
        <v>38</v>
      </c>
      <c r="AY291" s="184" t="s">
        <v>116</v>
      </c>
    </row>
    <row r="292" spans="2:65" s="155" customFormat="1">
      <c r="B292" s="159"/>
      <c r="D292" s="127" t="s">
        <v>154</v>
      </c>
      <c r="E292" s="156" t="s">
        <v>1</v>
      </c>
      <c r="F292" s="162" t="s">
        <v>644</v>
      </c>
      <c r="H292" s="161">
        <v>412.52499999999998</v>
      </c>
      <c r="I292" s="160"/>
      <c r="L292" s="159"/>
      <c r="M292" s="158"/>
      <c r="T292" s="157"/>
      <c r="AT292" s="156" t="s">
        <v>154</v>
      </c>
      <c r="AU292" s="156" t="s">
        <v>0</v>
      </c>
      <c r="AV292" s="155" t="s">
        <v>0</v>
      </c>
      <c r="AW292" s="155" t="s">
        <v>82</v>
      </c>
      <c r="AX292" s="155" t="s">
        <v>38</v>
      </c>
      <c r="AY292" s="156" t="s">
        <v>116</v>
      </c>
    </row>
    <row r="293" spans="2:65" s="155" customFormat="1">
      <c r="B293" s="159"/>
      <c r="D293" s="127" t="s">
        <v>154</v>
      </c>
      <c r="E293" s="156" t="s">
        <v>1</v>
      </c>
      <c r="F293" s="162" t="s">
        <v>643</v>
      </c>
      <c r="H293" s="161">
        <v>142.61500000000001</v>
      </c>
      <c r="I293" s="160"/>
      <c r="L293" s="159"/>
      <c r="M293" s="158"/>
      <c r="T293" s="157"/>
      <c r="AT293" s="156" t="s">
        <v>154</v>
      </c>
      <c r="AU293" s="156" t="s">
        <v>0</v>
      </c>
      <c r="AV293" s="155" t="s">
        <v>0</v>
      </c>
      <c r="AW293" s="155" t="s">
        <v>82</v>
      </c>
      <c r="AX293" s="155" t="s">
        <v>38</v>
      </c>
      <c r="AY293" s="156" t="s">
        <v>116</v>
      </c>
    </row>
    <row r="294" spans="2:65" s="175" customFormat="1">
      <c r="B294" s="179"/>
      <c r="D294" s="127" t="s">
        <v>154</v>
      </c>
      <c r="E294" s="176" t="s">
        <v>1</v>
      </c>
      <c r="F294" s="182" t="s">
        <v>414</v>
      </c>
      <c r="H294" s="181">
        <v>900.76700000000005</v>
      </c>
      <c r="I294" s="180"/>
      <c r="L294" s="179"/>
      <c r="M294" s="178"/>
      <c r="T294" s="177"/>
      <c r="AT294" s="176" t="s">
        <v>154</v>
      </c>
      <c r="AU294" s="176" t="s">
        <v>0</v>
      </c>
      <c r="AV294" s="175" t="s">
        <v>129</v>
      </c>
      <c r="AW294" s="175" t="s">
        <v>82</v>
      </c>
      <c r="AX294" s="175" t="s">
        <v>5</v>
      </c>
      <c r="AY294" s="176" t="s">
        <v>116</v>
      </c>
    </row>
    <row r="295" spans="2:65" s="2" customFormat="1" ht="24.15" customHeight="1">
      <c r="B295" s="3"/>
      <c r="C295" s="141" t="s">
        <v>642</v>
      </c>
      <c r="D295" s="141" t="s">
        <v>117</v>
      </c>
      <c r="E295" s="140" t="s">
        <v>641</v>
      </c>
      <c r="F295" s="139" t="s">
        <v>640</v>
      </c>
      <c r="G295" s="138" t="s">
        <v>190</v>
      </c>
      <c r="H295" s="137">
        <v>304.98899999999998</v>
      </c>
      <c r="I295" s="136"/>
      <c r="J295" s="135">
        <f>ROUND(I295*H295,2)</f>
        <v>0</v>
      </c>
      <c r="K295" s="134"/>
      <c r="L295" s="3"/>
      <c r="M295" s="133" t="s">
        <v>1</v>
      </c>
      <c r="N295" s="132" t="s">
        <v>74</v>
      </c>
      <c r="P295" s="131">
        <f>O295*H295</f>
        <v>0</v>
      </c>
      <c r="Q295" s="131">
        <v>0</v>
      </c>
      <c r="R295" s="131">
        <f>Q295*H295</f>
        <v>0</v>
      </c>
      <c r="S295" s="131">
        <v>0</v>
      </c>
      <c r="T295" s="130">
        <f>S295*H295</f>
        <v>0</v>
      </c>
      <c r="AR295" s="128" t="s">
        <v>129</v>
      </c>
      <c r="AT295" s="128" t="s">
        <v>117</v>
      </c>
      <c r="AU295" s="128" t="s">
        <v>0</v>
      </c>
      <c r="AY295" s="103" t="s">
        <v>116</v>
      </c>
      <c r="BE295" s="129">
        <f>IF(N295="základní",J295,0)</f>
        <v>0</v>
      </c>
      <c r="BF295" s="129">
        <f>IF(N295="snížená",J295,0)</f>
        <v>0</v>
      </c>
      <c r="BG295" s="129">
        <f>IF(N295="zákl. přenesená",J295,0)</f>
        <v>0</v>
      </c>
      <c r="BH295" s="129">
        <f>IF(N295="sníž. přenesená",J295,0)</f>
        <v>0</v>
      </c>
      <c r="BI295" s="129">
        <f>IF(N295="nulová",J295,0)</f>
        <v>0</v>
      </c>
      <c r="BJ295" s="103" t="s">
        <v>5</v>
      </c>
      <c r="BK295" s="129">
        <f>ROUND(I295*H295,2)</f>
        <v>0</v>
      </c>
      <c r="BL295" s="103" t="s">
        <v>129</v>
      </c>
      <c r="BM295" s="128" t="s">
        <v>639</v>
      </c>
    </row>
    <row r="296" spans="2:65" s="2" customFormat="1" ht="26.1">
      <c r="B296" s="3"/>
      <c r="D296" s="127" t="s">
        <v>112</v>
      </c>
      <c r="F296" s="126" t="s">
        <v>638</v>
      </c>
      <c r="I296" s="122"/>
      <c r="L296" s="3"/>
      <c r="M296" s="125"/>
      <c r="T296" s="62"/>
      <c r="AT296" s="103" t="s">
        <v>112</v>
      </c>
      <c r="AU296" s="103" t="s">
        <v>0</v>
      </c>
    </row>
    <row r="297" spans="2:65" s="2" customFormat="1">
      <c r="B297" s="3"/>
      <c r="D297" s="124" t="s">
        <v>110</v>
      </c>
      <c r="F297" s="123" t="s">
        <v>637</v>
      </c>
      <c r="I297" s="122"/>
      <c r="L297" s="3"/>
      <c r="M297" s="125"/>
      <c r="T297" s="62"/>
      <c r="AT297" s="103" t="s">
        <v>110</v>
      </c>
      <c r="AU297" s="103" t="s">
        <v>0</v>
      </c>
    </row>
    <row r="298" spans="2:65" s="183" customFormat="1">
      <c r="B298" s="187"/>
      <c r="D298" s="127" t="s">
        <v>154</v>
      </c>
      <c r="E298" s="184" t="s">
        <v>1</v>
      </c>
      <c r="F298" s="189" t="s">
        <v>636</v>
      </c>
      <c r="H298" s="184" t="s">
        <v>1</v>
      </c>
      <c r="I298" s="188"/>
      <c r="L298" s="187"/>
      <c r="M298" s="186"/>
      <c r="T298" s="185"/>
      <c r="AT298" s="184" t="s">
        <v>154</v>
      </c>
      <c r="AU298" s="184" t="s">
        <v>0</v>
      </c>
      <c r="AV298" s="183" t="s">
        <v>5</v>
      </c>
      <c r="AW298" s="183" t="s">
        <v>82</v>
      </c>
      <c r="AX298" s="183" t="s">
        <v>38</v>
      </c>
      <c r="AY298" s="184" t="s">
        <v>116</v>
      </c>
    </row>
    <row r="299" spans="2:65" s="155" customFormat="1">
      <c r="B299" s="159"/>
      <c r="D299" s="127" t="s">
        <v>154</v>
      </c>
      <c r="E299" s="156" t="s">
        <v>1</v>
      </c>
      <c r="F299" s="162" t="s">
        <v>635</v>
      </c>
      <c r="H299" s="161">
        <v>237.214</v>
      </c>
      <c r="I299" s="160"/>
      <c r="L299" s="159"/>
      <c r="M299" s="158"/>
      <c r="T299" s="157"/>
      <c r="AT299" s="156" t="s">
        <v>154</v>
      </c>
      <c r="AU299" s="156" t="s">
        <v>0</v>
      </c>
      <c r="AV299" s="155" t="s">
        <v>0</v>
      </c>
      <c r="AW299" s="155" t="s">
        <v>82</v>
      </c>
      <c r="AX299" s="155" t="s">
        <v>38</v>
      </c>
      <c r="AY299" s="156" t="s">
        <v>116</v>
      </c>
    </row>
    <row r="300" spans="2:65" s="155" customFormat="1">
      <c r="B300" s="159"/>
      <c r="D300" s="127" t="s">
        <v>154</v>
      </c>
      <c r="E300" s="156" t="s">
        <v>1</v>
      </c>
      <c r="F300" s="162" t="s">
        <v>634</v>
      </c>
      <c r="H300" s="161">
        <v>67.775000000000006</v>
      </c>
      <c r="I300" s="160"/>
      <c r="L300" s="159"/>
      <c r="M300" s="158"/>
      <c r="T300" s="157"/>
      <c r="AT300" s="156" t="s">
        <v>154</v>
      </c>
      <c r="AU300" s="156" t="s">
        <v>0</v>
      </c>
      <c r="AV300" s="155" t="s">
        <v>0</v>
      </c>
      <c r="AW300" s="155" t="s">
        <v>82</v>
      </c>
      <c r="AX300" s="155" t="s">
        <v>38</v>
      </c>
      <c r="AY300" s="156" t="s">
        <v>116</v>
      </c>
    </row>
    <row r="301" spans="2:65" s="175" customFormat="1">
      <c r="B301" s="179"/>
      <c r="D301" s="127" t="s">
        <v>154</v>
      </c>
      <c r="E301" s="176" t="s">
        <v>1</v>
      </c>
      <c r="F301" s="182" t="s">
        <v>414</v>
      </c>
      <c r="H301" s="181">
        <v>304.98899999999998</v>
      </c>
      <c r="I301" s="180"/>
      <c r="L301" s="179"/>
      <c r="M301" s="178"/>
      <c r="T301" s="177"/>
      <c r="AT301" s="176" t="s">
        <v>154</v>
      </c>
      <c r="AU301" s="176" t="s">
        <v>0</v>
      </c>
      <c r="AV301" s="175" t="s">
        <v>129</v>
      </c>
      <c r="AW301" s="175" t="s">
        <v>82</v>
      </c>
      <c r="AX301" s="175" t="s">
        <v>5</v>
      </c>
      <c r="AY301" s="176" t="s">
        <v>116</v>
      </c>
    </row>
    <row r="302" spans="2:65" s="2" customFormat="1" ht="24.15" customHeight="1">
      <c r="B302" s="3"/>
      <c r="C302" s="141" t="s">
        <v>633</v>
      </c>
      <c r="D302" s="141" t="s">
        <v>117</v>
      </c>
      <c r="E302" s="140" t="s">
        <v>632</v>
      </c>
      <c r="F302" s="139" t="s">
        <v>631</v>
      </c>
      <c r="G302" s="138" t="s">
        <v>190</v>
      </c>
      <c r="H302" s="137">
        <v>33.887999999999998</v>
      </c>
      <c r="I302" s="136"/>
      <c r="J302" s="135">
        <f>ROUND(I302*H302,2)</f>
        <v>0</v>
      </c>
      <c r="K302" s="134"/>
      <c r="L302" s="3"/>
      <c r="M302" s="133" t="s">
        <v>1</v>
      </c>
      <c r="N302" s="132" t="s">
        <v>74</v>
      </c>
      <c r="P302" s="131">
        <f>O302*H302</f>
        <v>0</v>
      </c>
      <c r="Q302" s="131">
        <v>0</v>
      </c>
      <c r="R302" s="131">
        <f>Q302*H302</f>
        <v>0</v>
      </c>
      <c r="S302" s="131">
        <v>0</v>
      </c>
      <c r="T302" s="130">
        <f>S302*H302</f>
        <v>0</v>
      </c>
      <c r="AR302" s="128" t="s">
        <v>129</v>
      </c>
      <c r="AT302" s="128" t="s">
        <v>117</v>
      </c>
      <c r="AU302" s="128" t="s">
        <v>0</v>
      </c>
      <c r="AY302" s="103" t="s">
        <v>116</v>
      </c>
      <c r="BE302" s="129">
        <f>IF(N302="základní",J302,0)</f>
        <v>0</v>
      </c>
      <c r="BF302" s="129">
        <f>IF(N302="snížená",J302,0)</f>
        <v>0</v>
      </c>
      <c r="BG302" s="129">
        <f>IF(N302="zákl. přenesená",J302,0)</f>
        <v>0</v>
      </c>
      <c r="BH302" s="129">
        <f>IF(N302="sníž. přenesená",J302,0)</f>
        <v>0</v>
      </c>
      <c r="BI302" s="129">
        <f>IF(N302="nulová",J302,0)</f>
        <v>0</v>
      </c>
      <c r="BJ302" s="103" t="s">
        <v>5</v>
      </c>
      <c r="BK302" s="129">
        <f>ROUND(I302*H302,2)</f>
        <v>0</v>
      </c>
      <c r="BL302" s="103" t="s">
        <v>129</v>
      </c>
      <c r="BM302" s="128" t="s">
        <v>630</v>
      </c>
    </row>
    <row r="303" spans="2:65" s="2" customFormat="1" ht="26.1">
      <c r="B303" s="3"/>
      <c r="D303" s="127" t="s">
        <v>112</v>
      </c>
      <c r="F303" s="126" t="s">
        <v>629</v>
      </c>
      <c r="I303" s="122"/>
      <c r="L303" s="3"/>
      <c r="M303" s="125"/>
      <c r="T303" s="62"/>
      <c r="AT303" s="103" t="s">
        <v>112</v>
      </c>
      <c r="AU303" s="103" t="s">
        <v>0</v>
      </c>
    </row>
    <row r="304" spans="2:65" s="2" customFormat="1">
      <c r="B304" s="3"/>
      <c r="D304" s="124" t="s">
        <v>110</v>
      </c>
      <c r="F304" s="123" t="s">
        <v>628</v>
      </c>
      <c r="I304" s="122"/>
      <c r="L304" s="3"/>
      <c r="M304" s="125"/>
      <c r="T304" s="62"/>
      <c r="AT304" s="103" t="s">
        <v>110</v>
      </c>
      <c r="AU304" s="103" t="s">
        <v>0</v>
      </c>
    </row>
    <row r="305" spans="2:65" s="155" customFormat="1">
      <c r="B305" s="159"/>
      <c r="D305" s="127" t="s">
        <v>154</v>
      </c>
      <c r="E305" s="156" t="s">
        <v>1</v>
      </c>
      <c r="F305" s="162" t="s">
        <v>627</v>
      </c>
      <c r="H305" s="161">
        <v>33.887999999999998</v>
      </c>
      <c r="I305" s="160"/>
      <c r="L305" s="159"/>
      <c r="M305" s="158"/>
      <c r="T305" s="157"/>
      <c r="AT305" s="156" t="s">
        <v>154</v>
      </c>
      <c r="AU305" s="156" t="s">
        <v>0</v>
      </c>
      <c r="AV305" s="155" t="s">
        <v>0</v>
      </c>
      <c r="AW305" s="155" t="s">
        <v>82</v>
      </c>
      <c r="AX305" s="155" t="s">
        <v>5</v>
      </c>
      <c r="AY305" s="156" t="s">
        <v>116</v>
      </c>
    </row>
    <row r="306" spans="2:65" s="2" customFormat="1" ht="33" customHeight="1">
      <c r="B306" s="3"/>
      <c r="C306" s="141" t="s">
        <v>626</v>
      </c>
      <c r="D306" s="141" t="s">
        <v>117</v>
      </c>
      <c r="E306" s="140" t="s">
        <v>625</v>
      </c>
      <c r="F306" s="139" t="s">
        <v>624</v>
      </c>
      <c r="G306" s="138" t="s">
        <v>130</v>
      </c>
      <c r="H306" s="137">
        <v>1303.308</v>
      </c>
      <c r="I306" s="136"/>
      <c r="J306" s="135">
        <f>ROUND(I306*H306,2)</f>
        <v>0</v>
      </c>
      <c r="K306" s="134"/>
      <c r="L306" s="3"/>
      <c r="M306" s="133" t="s">
        <v>1</v>
      </c>
      <c r="N306" s="132" t="s">
        <v>74</v>
      </c>
      <c r="P306" s="131">
        <f>O306*H306</f>
        <v>0</v>
      </c>
      <c r="Q306" s="131">
        <v>0</v>
      </c>
      <c r="R306" s="131">
        <f>Q306*H306</f>
        <v>0</v>
      </c>
      <c r="S306" s="131">
        <v>0</v>
      </c>
      <c r="T306" s="130">
        <f>S306*H306</f>
        <v>0</v>
      </c>
      <c r="AR306" s="128" t="s">
        <v>129</v>
      </c>
      <c r="AT306" s="128" t="s">
        <v>117</v>
      </c>
      <c r="AU306" s="128" t="s">
        <v>0</v>
      </c>
      <c r="AY306" s="103" t="s">
        <v>116</v>
      </c>
      <c r="BE306" s="129">
        <f>IF(N306="základní",J306,0)</f>
        <v>0</v>
      </c>
      <c r="BF306" s="129">
        <f>IF(N306="snížená",J306,0)</f>
        <v>0</v>
      </c>
      <c r="BG306" s="129">
        <f>IF(N306="zákl. přenesená",J306,0)</f>
        <v>0</v>
      </c>
      <c r="BH306" s="129">
        <f>IF(N306="sníž. přenesená",J306,0)</f>
        <v>0</v>
      </c>
      <c r="BI306" s="129">
        <f>IF(N306="nulová",J306,0)</f>
        <v>0</v>
      </c>
      <c r="BJ306" s="103" t="s">
        <v>5</v>
      </c>
      <c r="BK306" s="129">
        <f>ROUND(I306*H306,2)</f>
        <v>0</v>
      </c>
      <c r="BL306" s="103" t="s">
        <v>129</v>
      </c>
      <c r="BM306" s="128" t="s">
        <v>623</v>
      </c>
    </row>
    <row r="307" spans="2:65" s="2" customFormat="1" ht="26.1">
      <c r="B307" s="3"/>
      <c r="D307" s="127" t="s">
        <v>112</v>
      </c>
      <c r="F307" s="126" t="s">
        <v>137</v>
      </c>
      <c r="I307" s="122"/>
      <c r="L307" s="3"/>
      <c r="M307" s="125"/>
      <c r="T307" s="62"/>
      <c r="AT307" s="103" t="s">
        <v>112</v>
      </c>
      <c r="AU307" s="103" t="s">
        <v>0</v>
      </c>
    </row>
    <row r="308" spans="2:65" s="2" customFormat="1">
      <c r="B308" s="3"/>
      <c r="D308" s="124" t="s">
        <v>110</v>
      </c>
      <c r="F308" s="123" t="s">
        <v>622</v>
      </c>
      <c r="I308" s="122"/>
      <c r="L308" s="3"/>
      <c r="M308" s="125"/>
      <c r="T308" s="62"/>
      <c r="AT308" s="103" t="s">
        <v>110</v>
      </c>
      <c r="AU308" s="103" t="s">
        <v>0</v>
      </c>
    </row>
    <row r="309" spans="2:65" s="155" customFormat="1">
      <c r="B309" s="159"/>
      <c r="D309" s="127" t="s">
        <v>154</v>
      </c>
      <c r="E309" s="156" t="s">
        <v>1</v>
      </c>
      <c r="F309" s="162" t="s">
        <v>613</v>
      </c>
      <c r="H309" s="161">
        <v>312.77699999999999</v>
      </c>
      <c r="I309" s="160"/>
      <c r="L309" s="159"/>
      <c r="M309" s="158"/>
      <c r="T309" s="157"/>
      <c r="AT309" s="156" t="s">
        <v>154</v>
      </c>
      <c r="AU309" s="156" t="s">
        <v>0</v>
      </c>
      <c r="AV309" s="155" t="s">
        <v>0</v>
      </c>
      <c r="AW309" s="155" t="s">
        <v>82</v>
      </c>
      <c r="AX309" s="155" t="s">
        <v>38</v>
      </c>
      <c r="AY309" s="156" t="s">
        <v>116</v>
      </c>
    </row>
    <row r="310" spans="2:65" s="155" customFormat="1">
      <c r="B310" s="159"/>
      <c r="D310" s="127" t="s">
        <v>154</v>
      </c>
      <c r="E310" s="156" t="s">
        <v>1</v>
      </c>
      <c r="F310" s="162" t="s">
        <v>612</v>
      </c>
      <c r="H310" s="161">
        <v>304.98899999999998</v>
      </c>
      <c r="I310" s="160"/>
      <c r="L310" s="159"/>
      <c r="M310" s="158"/>
      <c r="T310" s="157"/>
      <c r="AT310" s="156" t="s">
        <v>154</v>
      </c>
      <c r="AU310" s="156" t="s">
        <v>0</v>
      </c>
      <c r="AV310" s="155" t="s">
        <v>0</v>
      </c>
      <c r="AW310" s="155" t="s">
        <v>82</v>
      </c>
      <c r="AX310" s="155" t="s">
        <v>38</v>
      </c>
      <c r="AY310" s="156" t="s">
        <v>116</v>
      </c>
    </row>
    <row r="311" spans="2:65" s="155" customFormat="1">
      <c r="B311" s="159"/>
      <c r="D311" s="127" t="s">
        <v>154</v>
      </c>
      <c r="E311" s="156" t="s">
        <v>1</v>
      </c>
      <c r="F311" s="162" t="s">
        <v>611</v>
      </c>
      <c r="H311" s="161">
        <v>33.887999999999998</v>
      </c>
      <c r="I311" s="160"/>
      <c r="L311" s="159"/>
      <c r="M311" s="158"/>
      <c r="T311" s="157"/>
      <c r="AT311" s="156" t="s">
        <v>154</v>
      </c>
      <c r="AU311" s="156" t="s">
        <v>0</v>
      </c>
      <c r="AV311" s="155" t="s">
        <v>0</v>
      </c>
      <c r="AW311" s="155" t="s">
        <v>82</v>
      </c>
      <c r="AX311" s="155" t="s">
        <v>38</v>
      </c>
      <c r="AY311" s="156" t="s">
        <v>116</v>
      </c>
    </row>
    <row r="312" spans="2:65" s="190" customFormat="1">
      <c r="B312" s="194"/>
      <c r="D312" s="127" t="s">
        <v>154</v>
      </c>
      <c r="E312" s="191" t="s">
        <v>1</v>
      </c>
      <c r="F312" s="197" t="s">
        <v>583</v>
      </c>
      <c r="H312" s="196">
        <v>651.654</v>
      </c>
      <c r="I312" s="195"/>
      <c r="L312" s="194"/>
      <c r="M312" s="193"/>
      <c r="T312" s="192"/>
      <c r="AT312" s="191" t="s">
        <v>154</v>
      </c>
      <c r="AU312" s="191" t="s">
        <v>0</v>
      </c>
      <c r="AV312" s="190" t="s">
        <v>121</v>
      </c>
      <c r="AW312" s="190" t="s">
        <v>82</v>
      </c>
      <c r="AX312" s="190" t="s">
        <v>38</v>
      </c>
      <c r="AY312" s="191" t="s">
        <v>116</v>
      </c>
    </row>
    <row r="313" spans="2:65" s="155" customFormat="1">
      <c r="B313" s="159"/>
      <c r="D313" s="127" t="s">
        <v>154</v>
      </c>
      <c r="E313" s="156" t="s">
        <v>1</v>
      </c>
      <c r="F313" s="162" t="s">
        <v>621</v>
      </c>
      <c r="H313" s="161">
        <v>1303.308</v>
      </c>
      <c r="I313" s="160"/>
      <c r="L313" s="159"/>
      <c r="M313" s="158"/>
      <c r="T313" s="157"/>
      <c r="AT313" s="156" t="s">
        <v>154</v>
      </c>
      <c r="AU313" s="156" t="s">
        <v>0</v>
      </c>
      <c r="AV313" s="155" t="s">
        <v>0</v>
      </c>
      <c r="AW313" s="155" t="s">
        <v>82</v>
      </c>
      <c r="AX313" s="155" t="s">
        <v>5</v>
      </c>
      <c r="AY313" s="156" t="s">
        <v>116</v>
      </c>
    </row>
    <row r="314" spans="2:65" s="2" customFormat="1" ht="16.5" customHeight="1">
      <c r="B314" s="3"/>
      <c r="C314" s="141" t="s">
        <v>620</v>
      </c>
      <c r="D314" s="141" t="s">
        <v>117</v>
      </c>
      <c r="E314" s="140" t="s">
        <v>619</v>
      </c>
      <c r="F314" s="139" t="s">
        <v>618</v>
      </c>
      <c r="G314" s="138" t="s">
        <v>190</v>
      </c>
      <c r="H314" s="137">
        <v>1336.1579999999999</v>
      </c>
      <c r="I314" s="136"/>
      <c r="J314" s="135">
        <f>ROUND(I314*H314,2)</f>
        <v>0</v>
      </c>
      <c r="K314" s="134"/>
      <c r="L314" s="3"/>
      <c r="M314" s="133" t="s">
        <v>1</v>
      </c>
      <c r="N314" s="132" t="s">
        <v>74</v>
      </c>
      <c r="P314" s="131">
        <f>O314*H314</f>
        <v>0</v>
      </c>
      <c r="Q314" s="131">
        <v>0</v>
      </c>
      <c r="R314" s="131">
        <f>Q314*H314</f>
        <v>0</v>
      </c>
      <c r="S314" s="131">
        <v>0</v>
      </c>
      <c r="T314" s="130">
        <f>S314*H314</f>
        <v>0</v>
      </c>
      <c r="AR314" s="128" t="s">
        <v>129</v>
      </c>
      <c r="AT314" s="128" t="s">
        <v>117</v>
      </c>
      <c r="AU314" s="128" t="s">
        <v>0</v>
      </c>
      <c r="AY314" s="103" t="s">
        <v>116</v>
      </c>
      <c r="BE314" s="129">
        <f>IF(N314="základní",J314,0)</f>
        <v>0</v>
      </c>
      <c r="BF314" s="129">
        <f>IF(N314="snížená",J314,0)</f>
        <v>0</v>
      </c>
      <c r="BG314" s="129">
        <f>IF(N314="zákl. přenesená",J314,0)</f>
        <v>0</v>
      </c>
      <c r="BH314" s="129">
        <f>IF(N314="sníž. přenesená",J314,0)</f>
        <v>0</v>
      </c>
      <c r="BI314" s="129">
        <f>IF(N314="nulová",J314,0)</f>
        <v>0</v>
      </c>
      <c r="BJ314" s="103" t="s">
        <v>5</v>
      </c>
      <c r="BK314" s="129">
        <f>ROUND(I314*H314,2)</f>
        <v>0</v>
      </c>
      <c r="BL314" s="103" t="s">
        <v>129</v>
      </c>
      <c r="BM314" s="128" t="s">
        <v>617</v>
      </c>
    </row>
    <row r="315" spans="2:65" s="2" customFormat="1" ht="17.399999999999999">
      <c r="B315" s="3"/>
      <c r="D315" s="127" t="s">
        <v>112</v>
      </c>
      <c r="F315" s="126" t="s">
        <v>616</v>
      </c>
      <c r="I315" s="122"/>
      <c r="L315" s="3"/>
      <c r="M315" s="125"/>
      <c r="T315" s="62"/>
      <c r="AT315" s="103" t="s">
        <v>112</v>
      </c>
      <c r="AU315" s="103" t="s">
        <v>0</v>
      </c>
    </row>
    <row r="316" spans="2:65" s="2" customFormat="1">
      <c r="B316" s="3"/>
      <c r="D316" s="124" t="s">
        <v>110</v>
      </c>
      <c r="F316" s="123" t="s">
        <v>615</v>
      </c>
      <c r="I316" s="122"/>
      <c r="L316" s="3"/>
      <c r="M316" s="125"/>
      <c r="T316" s="62"/>
      <c r="AT316" s="103" t="s">
        <v>110</v>
      </c>
      <c r="AU316" s="103" t="s">
        <v>0</v>
      </c>
    </row>
    <row r="317" spans="2:65" s="183" customFormat="1">
      <c r="B317" s="187"/>
      <c r="D317" s="127" t="s">
        <v>154</v>
      </c>
      <c r="E317" s="184" t="s">
        <v>1</v>
      </c>
      <c r="F317" s="189" t="s">
        <v>614</v>
      </c>
      <c r="H317" s="184" t="s">
        <v>1</v>
      </c>
      <c r="I317" s="188"/>
      <c r="L317" s="187"/>
      <c r="M317" s="186"/>
      <c r="T317" s="185"/>
      <c r="AT317" s="184" t="s">
        <v>154</v>
      </c>
      <c r="AU317" s="184" t="s">
        <v>0</v>
      </c>
      <c r="AV317" s="183" t="s">
        <v>5</v>
      </c>
      <c r="AW317" s="183" t="s">
        <v>82</v>
      </c>
      <c r="AX317" s="183" t="s">
        <v>38</v>
      </c>
      <c r="AY317" s="184" t="s">
        <v>116</v>
      </c>
    </row>
    <row r="318" spans="2:65" s="155" customFormat="1">
      <c r="B318" s="159"/>
      <c r="D318" s="127" t="s">
        <v>154</v>
      </c>
      <c r="E318" s="156" t="s">
        <v>1</v>
      </c>
      <c r="F318" s="162" t="s">
        <v>595</v>
      </c>
      <c r="H318" s="161">
        <v>677.75400000000002</v>
      </c>
      <c r="I318" s="160"/>
      <c r="L318" s="159"/>
      <c r="M318" s="158"/>
      <c r="T318" s="157"/>
      <c r="AT318" s="156" t="s">
        <v>154</v>
      </c>
      <c r="AU318" s="156" t="s">
        <v>0</v>
      </c>
      <c r="AV318" s="155" t="s">
        <v>0</v>
      </c>
      <c r="AW318" s="155" t="s">
        <v>82</v>
      </c>
      <c r="AX318" s="155" t="s">
        <v>38</v>
      </c>
      <c r="AY318" s="156" t="s">
        <v>116</v>
      </c>
    </row>
    <row r="319" spans="2:65" s="155" customFormat="1">
      <c r="B319" s="159"/>
      <c r="D319" s="127" t="s">
        <v>154</v>
      </c>
      <c r="E319" s="156" t="s">
        <v>1</v>
      </c>
      <c r="F319" s="162" t="s">
        <v>613</v>
      </c>
      <c r="H319" s="161">
        <v>312.77699999999999</v>
      </c>
      <c r="I319" s="160"/>
      <c r="L319" s="159"/>
      <c r="M319" s="158"/>
      <c r="T319" s="157"/>
      <c r="AT319" s="156" t="s">
        <v>154</v>
      </c>
      <c r="AU319" s="156" t="s">
        <v>0</v>
      </c>
      <c r="AV319" s="155" t="s">
        <v>0</v>
      </c>
      <c r="AW319" s="155" t="s">
        <v>82</v>
      </c>
      <c r="AX319" s="155" t="s">
        <v>38</v>
      </c>
      <c r="AY319" s="156" t="s">
        <v>116</v>
      </c>
    </row>
    <row r="320" spans="2:65" s="155" customFormat="1">
      <c r="B320" s="159"/>
      <c r="D320" s="127" t="s">
        <v>154</v>
      </c>
      <c r="E320" s="156" t="s">
        <v>1</v>
      </c>
      <c r="F320" s="162" t="s">
        <v>612</v>
      </c>
      <c r="H320" s="161">
        <v>304.98899999999998</v>
      </c>
      <c r="I320" s="160"/>
      <c r="L320" s="159"/>
      <c r="M320" s="158"/>
      <c r="T320" s="157"/>
      <c r="AT320" s="156" t="s">
        <v>154</v>
      </c>
      <c r="AU320" s="156" t="s">
        <v>0</v>
      </c>
      <c r="AV320" s="155" t="s">
        <v>0</v>
      </c>
      <c r="AW320" s="155" t="s">
        <v>82</v>
      </c>
      <c r="AX320" s="155" t="s">
        <v>38</v>
      </c>
      <c r="AY320" s="156" t="s">
        <v>116</v>
      </c>
    </row>
    <row r="321" spans="2:65" s="155" customFormat="1">
      <c r="B321" s="159"/>
      <c r="D321" s="127" t="s">
        <v>154</v>
      </c>
      <c r="E321" s="156" t="s">
        <v>1</v>
      </c>
      <c r="F321" s="162" t="s">
        <v>611</v>
      </c>
      <c r="H321" s="161">
        <v>33.887999999999998</v>
      </c>
      <c r="I321" s="160"/>
      <c r="L321" s="159"/>
      <c r="M321" s="158"/>
      <c r="T321" s="157"/>
      <c r="AT321" s="156" t="s">
        <v>154</v>
      </c>
      <c r="AU321" s="156" t="s">
        <v>0</v>
      </c>
      <c r="AV321" s="155" t="s">
        <v>0</v>
      </c>
      <c r="AW321" s="155" t="s">
        <v>82</v>
      </c>
      <c r="AX321" s="155" t="s">
        <v>38</v>
      </c>
      <c r="AY321" s="156" t="s">
        <v>116</v>
      </c>
    </row>
    <row r="322" spans="2:65" s="155" customFormat="1">
      <c r="B322" s="159"/>
      <c r="D322" s="127" t="s">
        <v>154</v>
      </c>
      <c r="E322" s="156" t="s">
        <v>1</v>
      </c>
      <c r="F322" s="162" t="s">
        <v>610</v>
      </c>
      <c r="H322" s="161">
        <v>6.75</v>
      </c>
      <c r="I322" s="160"/>
      <c r="L322" s="159"/>
      <c r="M322" s="158"/>
      <c r="T322" s="157"/>
      <c r="AT322" s="156" t="s">
        <v>154</v>
      </c>
      <c r="AU322" s="156" t="s">
        <v>0</v>
      </c>
      <c r="AV322" s="155" t="s">
        <v>0</v>
      </c>
      <c r="AW322" s="155" t="s">
        <v>82</v>
      </c>
      <c r="AX322" s="155" t="s">
        <v>38</v>
      </c>
      <c r="AY322" s="156" t="s">
        <v>116</v>
      </c>
    </row>
    <row r="323" spans="2:65" s="175" customFormat="1">
      <c r="B323" s="179"/>
      <c r="D323" s="127" t="s">
        <v>154</v>
      </c>
      <c r="E323" s="176" t="s">
        <v>1</v>
      </c>
      <c r="F323" s="182" t="s">
        <v>414</v>
      </c>
      <c r="H323" s="181">
        <v>1336.1579999999999</v>
      </c>
      <c r="I323" s="180"/>
      <c r="L323" s="179"/>
      <c r="M323" s="178"/>
      <c r="T323" s="177"/>
      <c r="AT323" s="176" t="s">
        <v>154</v>
      </c>
      <c r="AU323" s="176" t="s">
        <v>0</v>
      </c>
      <c r="AV323" s="175" t="s">
        <v>129</v>
      </c>
      <c r="AW323" s="175" t="s">
        <v>82</v>
      </c>
      <c r="AX323" s="175" t="s">
        <v>5</v>
      </c>
      <c r="AY323" s="176" t="s">
        <v>116</v>
      </c>
    </row>
    <row r="324" spans="2:65" s="2" customFormat="1" ht="21.75" customHeight="1">
      <c r="B324" s="3"/>
      <c r="C324" s="141" t="s">
        <v>609</v>
      </c>
      <c r="D324" s="141" t="s">
        <v>117</v>
      </c>
      <c r="E324" s="140" t="s">
        <v>608</v>
      </c>
      <c r="F324" s="139" t="s">
        <v>607</v>
      </c>
      <c r="G324" s="138" t="s">
        <v>190</v>
      </c>
      <c r="H324" s="137">
        <v>26.1</v>
      </c>
      <c r="I324" s="136"/>
      <c r="J324" s="135">
        <f>ROUND(I324*H324,2)</f>
        <v>0</v>
      </c>
      <c r="K324" s="134"/>
      <c r="L324" s="3"/>
      <c r="M324" s="133" t="s">
        <v>1</v>
      </c>
      <c r="N324" s="132" t="s">
        <v>74</v>
      </c>
      <c r="P324" s="131">
        <f>O324*H324</f>
        <v>0</v>
      </c>
      <c r="Q324" s="131">
        <v>0</v>
      </c>
      <c r="R324" s="131">
        <f>Q324*H324</f>
        <v>0</v>
      </c>
      <c r="S324" s="131">
        <v>0</v>
      </c>
      <c r="T324" s="130">
        <f>S324*H324</f>
        <v>0</v>
      </c>
      <c r="AR324" s="128" t="s">
        <v>129</v>
      </c>
      <c r="AT324" s="128" t="s">
        <v>117</v>
      </c>
      <c r="AU324" s="128" t="s">
        <v>0</v>
      </c>
      <c r="AY324" s="103" t="s">
        <v>116</v>
      </c>
      <c r="BE324" s="129">
        <f>IF(N324="základní",J324,0)</f>
        <v>0</v>
      </c>
      <c r="BF324" s="129">
        <f>IF(N324="snížená",J324,0)</f>
        <v>0</v>
      </c>
      <c r="BG324" s="129">
        <f>IF(N324="zákl. přenesená",J324,0)</f>
        <v>0</v>
      </c>
      <c r="BH324" s="129">
        <f>IF(N324="sníž. přenesená",J324,0)</f>
        <v>0</v>
      </c>
      <c r="BI324" s="129">
        <f>IF(N324="nulová",J324,0)</f>
        <v>0</v>
      </c>
      <c r="BJ324" s="103" t="s">
        <v>5</v>
      </c>
      <c r="BK324" s="129">
        <f>ROUND(I324*H324,2)</f>
        <v>0</v>
      </c>
      <c r="BL324" s="103" t="s">
        <v>129</v>
      </c>
      <c r="BM324" s="128" t="s">
        <v>606</v>
      </c>
    </row>
    <row r="325" spans="2:65" s="2" customFormat="1" ht="17.399999999999999">
      <c r="B325" s="3"/>
      <c r="D325" s="127" t="s">
        <v>112</v>
      </c>
      <c r="F325" s="126" t="s">
        <v>605</v>
      </c>
      <c r="I325" s="122"/>
      <c r="L325" s="3"/>
      <c r="M325" s="125"/>
      <c r="T325" s="62"/>
      <c r="AT325" s="103" t="s">
        <v>112</v>
      </c>
      <c r="AU325" s="103" t="s">
        <v>0</v>
      </c>
    </row>
    <row r="326" spans="2:65" s="2" customFormat="1">
      <c r="B326" s="3"/>
      <c r="D326" s="124" t="s">
        <v>110</v>
      </c>
      <c r="F326" s="123" t="s">
        <v>604</v>
      </c>
      <c r="I326" s="122"/>
      <c r="L326" s="3"/>
      <c r="M326" s="125"/>
      <c r="T326" s="62"/>
      <c r="AT326" s="103" t="s">
        <v>110</v>
      </c>
      <c r="AU326" s="103" t="s">
        <v>0</v>
      </c>
    </row>
    <row r="327" spans="2:65" s="183" customFormat="1">
      <c r="B327" s="187"/>
      <c r="D327" s="127" t="s">
        <v>154</v>
      </c>
      <c r="E327" s="184" t="s">
        <v>1</v>
      </c>
      <c r="F327" s="189" t="s">
        <v>603</v>
      </c>
      <c r="H327" s="184" t="s">
        <v>1</v>
      </c>
      <c r="I327" s="188"/>
      <c r="L327" s="187"/>
      <c r="M327" s="186"/>
      <c r="T327" s="185"/>
      <c r="AT327" s="184" t="s">
        <v>154</v>
      </c>
      <c r="AU327" s="184" t="s">
        <v>0</v>
      </c>
      <c r="AV327" s="183" t="s">
        <v>5</v>
      </c>
      <c r="AW327" s="183" t="s">
        <v>82</v>
      </c>
      <c r="AX327" s="183" t="s">
        <v>38</v>
      </c>
      <c r="AY327" s="184" t="s">
        <v>116</v>
      </c>
    </row>
    <row r="328" spans="2:65" s="155" customFormat="1">
      <c r="B328" s="159"/>
      <c r="D328" s="127" t="s">
        <v>154</v>
      </c>
      <c r="E328" s="156" t="s">
        <v>1</v>
      </c>
      <c r="F328" s="162" t="s">
        <v>602</v>
      </c>
      <c r="H328" s="161">
        <v>26.1</v>
      </c>
      <c r="I328" s="160"/>
      <c r="L328" s="159"/>
      <c r="M328" s="158"/>
      <c r="T328" s="157"/>
      <c r="AT328" s="156" t="s">
        <v>154</v>
      </c>
      <c r="AU328" s="156" t="s">
        <v>0</v>
      </c>
      <c r="AV328" s="155" t="s">
        <v>0</v>
      </c>
      <c r="AW328" s="155" t="s">
        <v>82</v>
      </c>
      <c r="AX328" s="155" t="s">
        <v>5</v>
      </c>
      <c r="AY328" s="156" t="s">
        <v>116</v>
      </c>
    </row>
    <row r="329" spans="2:65" s="2" customFormat="1" ht="24.15" customHeight="1">
      <c r="B329" s="3"/>
      <c r="C329" s="141" t="s">
        <v>601</v>
      </c>
      <c r="D329" s="141" t="s">
        <v>117</v>
      </c>
      <c r="E329" s="140" t="s">
        <v>600</v>
      </c>
      <c r="F329" s="139" t="s">
        <v>599</v>
      </c>
      <c r="G329" s="138" t="s">
        <v>190</v>
      </c>
      <c r="H329" s="137">
        <v>496.74099999999999</v>
      </c>
      <c r="I329" s="136"/>
      <c r="J329" s="135">
        <f>ROUND(I329*H329,2)</f>
        <v>0</v>
      </c>
      <c r="K329" s="134"/>
      <c r="L329" s="3"/>
      <c r="M329" s="133" t="s">
        <v>1</v>
      </c>
      <c r="N329" s="132" t="s">
        <v>74</v>
      </c>
      <c r="P329" s="131">
        <f>O329*H329</f>
        <v>0</v>
      </c>
      <c r="Q329" s="131">
        <v>0</v>
      </c>
      <c r="R329" s="131">
        <f>Q329*H329</f>
        <v>0</v>
      </c>
      <c r="S329" s="131">
        <v>0</v>
      </c>
      <c r="T329" s="130">
        <f>S329*H329</f>
        <v>0</v>
      </c>
      <c r="AR329" s="128" t="s">
        <v>129</v>
      </c>
      <c r="AT329" s="128" t="s">
        <v>117</v>
      </c>
      <c r="AU329" s="128" t="s">
        <v>0</v>
      </c>
      <c r="AY329" s="103" t="s">
        <v>116</v>
      </c>
      <c r="BE329" s="129">
        <f>IF(N329="základní",J329,0)</f>
        <v>0</v>
      </c>
      <c r="BF329" s="129">
        <f>IF(N329="snížená",J329,0)</f>
        <v>0</v>
      </c>
      <c r="BG329" s="129">
        <f>IF(N329="zákl. přenesená",J329,0)</f>
        <v>0</v>
      </c>
      <c r="BH329" s="129">
        <f>IF(N329="sníž. přenesená",J329,0)</f>
        <v>0</v>
      </c>
      <c r="BI329" s="129">
        <f>IF(N329="nulová",J329,0)</f>
        <v>0</v>
      </c>
      <c r="BJ329" s="103" t="s">
        <v>5</v>
      </c>
      <c r="BK329" s="129">
        <f>ROUND(I329*H329,2)</f>
        <v>0</v>
      </c>
      <c r="BL329" s="103" t="s">
        <v>129</v>
      </c>
      <c r="BM329" s="128" t="s">
        <v>598</v>
      </c>
    </row>
    <row r="330" spans="2:65" s="2" customFormat="1" ht="26.1">
      <c r="B330" s="3"/>
      <c r="D330" s="127" t="s">
        <v>112</v>
      </c>
      <c r="F330" s="126" t="s">
        <v>597</v>
      </c>
      <c r="I330" s="122"/>
      <c r="L330" s="3"/>
      <c r="M330" s="125"/>
      <c r="T330" s="62"/>
      <c r="AT330" s="103" t="s">
        <v>112</v>
      </c>
      <c r="AU330" s="103" t="s">
        <v>0</v>
      </c>
    </row>
    <row r="331" spans="2:65" s="2" customFormat="1">
      <c r="B331" s="3"/>
      <c r="D331" s="124" t="s">
        <v>110</v>
      </c>
      <c r="F331" s="123" t="s">
        <v>596</v>
      </c>
      <c r="I331" s="122"/>
      <c r="L331" s="3"/>
      <c r="M331" s="125"/>
      <c r="T331" s="62"/>
      <c r="AT331" s="103" t="s">
        <v>110</v>
      </c>
      <c r="AU331" s="103" t="s">
        <v>0</v>
      </c>
    </row>
    <row r="332" spans="2:65" s="155" customFormat="1">
      <c r="B332" s="159"/>
      <c r="D332" s="127" t="s">
        <v>154</v>
      </c>
      <c r="E332" s="156" t="s">
        <v>1</v>
      </c>
      <c r="F332" s="162" t="s">
        <v>595</v>
      </c>
      <c r="H332" s="161">
        <v>677.75400000000002</v>
      </c>
      <c r="I332" s="160"/>
      <c r="L332" s="159"/>
      <c r="M332" s="158"/>
      <c r="T332" s="157"/>
      <c r="AT332" s="156" t="s">
        <v>154</v>
      </c>
      <c r="AU332" s="156" t="s">
        <v>0</v>
      </c>
      <c r="AV332" s="155" t="s">
        <v>0</v>
      </c>
      <c r="AW332" s="155" t="s">
        <v>82</v>
      </c>
      <c r="AX332" s="155" t="s">
        <v>38</v>
      </c>
      <c r="AY332" s="156" t="s">
        <v>116</v>
      </c>
    </row>
    <row r="333" spans="2:65" s="155" customFormat="1">
      <c r="B333" s="159"/>
      <c r="D333" s="127" t="s">
        <v>154</v>
      </c>
      <c r="E333" s="156" t="s">
        <v>1</v>
      </c>
      <c r="F333" s="162" t="s">
        <v>594</v>
      </c>
      <c r="H333" s="161">
        <v>-36.597999999999999</v>
      </c>
      <c r="I333" s="160"/>
      <c r="L333" s="159"/>
      <c r="M333" s="158"/>
      <c r="T333" s="157"/>
      <c r="AT333" s="156" t="s">
        <v>154</v>
      </c>
      <c r="AU333" s="156" t="s">
        <v>0</v>
      </c>
      <c r="AV333" s="155" t="s">
        <v>0</v>
      </c>
      <c r="AW333" s="155" t="s">
        <v>82</v>
      </c>
      <c r="AX333" s="155" t="s">
        <v>38</v>
      </c>
      <c r="AY333" s="156" t="s">
        <v>116</v>
      </c>
    </row>
    <row r="334" spans="2:65" s="155" customFormat="1">
      <c r="B334" s="159"/>
      <c r="D334" s="127" t="s">
        <v>154</v>
      </c>
      <c r="E334" s="156" t="s">
        <v>1</v>
      </c>
      <c r="F334" s="162" t="s">
        <v>593</v>
      </c>
      <c r="H334" s="161">
        <v>-142.61500000000001</v>
      </c>
      <c r="I334" s="160"/>
      <c r="L334" s="159"/>
      <c r="M334" s="158"/>
      <c r="T334" s="157"/>
      <c r="AT334" s="156" t="s">
        <v>154</v>
      </c>
      <c r="AU334" s="156" t="s">
        <v>0</v>
      </c>
      <c r="AV334" s="155" t="s">
        <v>0</v>
      </c>
      <c r="AW334" s="155" t="s">
        <v>82</v>
      </c>
      <c r="AX334" s="155" t="s">
        <v>38</v>
      </c>
      <c r="AY334" s="156" t="s">
        <v>116</v>
      </c>
    </row>
    <row r="335" spans="2:65" s="155" customFormat="1">
      <c r="B335" s="159"/>
      <c r="D335" s="127" t="s">
        <v>154</v>
      </c>
      <c r="E335" s="156" t="s">
        <v>1</v>
      </c>
      <c r="F335" s="162" t="s">
        <v>592</v>
      </c>
      <c r="H335" s="161">
        <v>-1.8</v>
      </c>
      <c r="I335" s="160"/>
      <c r="L335" s="159"/>
      <c r="M335" s="158"/>
      <c r="T335" s="157"/>
      <c r="AT335" s="156" t="s">
        <v>154</v>
      </c>
      <c r="AU335" s="156" t="s">
        <v>0</v>
      </c>
      <c r="AV335" s="155" t="s">
        <v>0</v>
      </c>
      <c r="AW335" s="155" t="s">
        <v>82</v>
      </c>
      <c r="AX335" s="155" t="s">
        <v>38</v>
      </c>
      <c r="AY335" s="156" t="s">
        <v>116</v>
      </c>
    </row>
    <row r="336" spans="2:65" s="175" customFormat="1">
      <c r="B336" s="179"/>
      <c r="D336" s="127" t="s">
        <v>154</v>
      </c>
      <c r="E336" s="176" t="s">
        <v>1</v>
      </c>
      <c r="F336" s="182" t="s">
        <v>414</v>
      </c>
      <c r="H336" s="181">
        <v>496.74099999999999</v>
      </c>
      <c r="I336" s="180"/>
      <c r="L336" s="179"/>
      <c r="M336" s="178"/>
      <c r="T336" s="177"/>
      <c r="AT336" s="176" t="s">
        <v>154</v>
      </c>
      <c r="AU336" s="176" t="s">
        <v>0</v>
      </c>
      <c r="AV336" s="175" t="s">
        <v>129</v>
      </c>
      <c r="AW336" s="175" t="s">
        <v>82</v>
      </c>
      <c r="AX336" s="175" t="s">
        <v>5</v>
      </c>
      <c r="AY336" s="176" t="s">
        <v>116</v>
      </c>
    </row>
    <row r="337" spans="2:65" s="2" customFormat="1" ht="16.5" customHeight="1">
      <c r="B337" s="3"/>
      <c r="C337" s="173" t="s">
        <v>591</v>
      </c>
      <c r="D337" s="173" t="s">
        <v>125</v>
      </c>
      <c r="E337" s="172" t="s">
        <v>590</v>
      </c>
      <c r="F337" s="171" t="s">
        <v>588</v>
      </c>
      <c r="G337" s="170" t="s">
        <v>130</v>
      </c>
      <c r="H337" s="169">
        <v>825.05</v>
      </c>
      <c r="I337" s="168"/>
      <c r="J337" s="167">
        <f>ROUND(I337*H337,2)</f>
        <v>0</v>
      </c>
      <c r="K337" s="166"/>
      <c r="L337" s="165"/>
      <c r="M337" s="164" t="s">
        <v>1</v>
      </c>
      <c r="N337" s="163" t="s">
        <v>74</v>
      </c>
      <c r="P337" s="131">
        <f>O337*H337</f>
        <v>0</v>
      </c>
      <c r="Q337" s="131">
        <v>0</v>
      </c>
      <c r="R337" s="131">
        <f>Q337*H337</f>
        <v>0</v>
      </c>
      <c r="S337" s="131">
        <v>0</v>
      </c>
      <c r="T337" s="130">
        <f>S337*H337</f>
        <v>0</v>
      </c>
      <c r="AR337" s="128" t="s">
        <v>213</v>
      </c>
      <c r="AT337" s="128" t="s">
        <v>125</v>
      </c>
      <c r="AU337" s="128" t="s">
        <v>0</v>
      </c>
      <c r="AY337" s="103" t="s">
        <v>116</v>
      </c>
      <c r="BE337" s="129">
        <f>IF(N337="základní",J337,0)</f>
        <v>0</v>
      </c>
      <c r="BF337" s="129">
        <f>IF(N337="snížená",J337,0)</f>
        <v>0</v>
      </c>
      <c r="BG337" s="129">
        <f>IF(N337="zákl. přenesená",J337,0)</f>
        <v>0</v>
      </c>
      <c r="BH337" s="129">
        <f>IF(N337="sníž. přenesená",J337,0)</f>
        <v>0</v>
      </c>
      <c r="BI337" s="129">
        <f>IF(N337="nulová",J337,0)</f>
        <v>0</v>
      </c>
      <c r="BJ337" s="103" t="s">
        <v>5</v>
      </c>
      <c r="BK337" s="129">
        <f>ROUND(I337*H337,2)</f>
        <v>0</v>
      </c>
      <c r="BL337" s="103" t="s">
        <v>129</v>
      </c>
      <c r="BM337" s="128" t="s">
        <v>589</v>
      </c>
    </row>
    <row r="338" spans="2:65" s="2" customFormat="1">
      <c r="B338" s="3"/>
      <c r="D338" s="127" t="s">
        <v>112</v>
      </c>
      <c r="F338" s="126" t="s">
        <v>588</v>
      </c>
      <c r="I338" s="122"/>
      <c r="L338" s="3"/>
      <c r="M338" s="125"/>
      <c r="T338" s="62"/>
      <c r="AT338" s="103" t="s">
        <v>112</v>
      </c>
      <c r="AU338" s="103" t="s">
        <v>0</v>
      </c>
    </row>
    <row r="339" spans="2:65" s="155" customFormat="1">
      <c r="B339" s="159"/>
      <c r="D339" s="127" t="s">
        <v>154</v>
      </c>
      <c r="E339" s="156" t="s">
        <v>1</v>
      </c>
      <c r="F339" s="162" t="s">
        <v>587</v>
      </c>
      <c r="H339" s="161">
        <v>3.48</v>
      </c>
      <c r="I339" s="160"/>
      <c r="L339" s="159"/>
      <c r="M339" s="158"/>
      <c r="T339" s="157"/>
      <c r="AT339" s="156" t="s">
        <v>154</v>
      </c>
      <c r="AU339" s="156" t="s">
        <v>0</v>
      </c>
      <c r="AV339" s="155" t="s">
        <v>0</v>
      </c>
      <c r="AW339" s="155" t="s">
        <v>82</v>
      </c>
      <c r="AX339" s="155" t="s">
        <v>38</v>
      </c>
      <c r="AY339" s="156" t="s">
        <v>116</v>
      </c>
    </row>
    <row r="340" spans="2:65" s="155" customFormat="1">
      <c r="B340" s="159"/>
      <c r="D340" s="127" t="s">
        <v>154</v>
      </c>
      <c r="E340" s="156" t="s">
        <v>1</v>
      </c>
      <c r="F340" s="162" t="s">
        <v>586</v>
      </c>
      <c r="H340" s="161">
        <v>248.82</v>
      </c>
      <c r="I340" s="160"/>
      <c r="L340" s="159"/>
      <c r="M340" s="158"/>
      <c r="T340" s="157"/>
      <c r="AT340" s="156" t="s">
        <v>154</v>
      </c>
      <c r="AU340" s="156" t="s">
        <v>0</v>
      </c>
      <c r="AV340" s="155" t="s">
        <v>0</v>
      </c>
      <c r="AW340" s="155" t="s">
        <v>82</v>
      </c>
      <c r="AX340" s="155" t="s">
        <v>38</v>
      </c>
      <c r="AY340" s="156" t="s">
        <v>116</v>
      </c>
    </row>
    <row r="341" spans="2:65" s="155" customFormat="1">
      <c r="B341" s="159"/>
      <c r="D341" s="127" t="s">
        <v>154</v>
      </c>
      <c r="E341" s="156" t="s">
        <v>1</v>
      </c>
      <c r="F341" s="162" t="s">
        <v>585</v>
      </c>
      <c r="H341" s="161">
        <v>153.26499999999999</v>
      </c>
      <c r="I341" s="160"/>
      <c r="L341" s="159"/>
      <c r="M341" s="158"/>
      <c r="T341" s="157"/>
      <c r="AT341" s="156" t="s">
        <v>154</v>
      </c>
      <c r="AU341" s="156" t="s">
        <v>0</v>
      </c>
      <c r="AV341" s="155" t="s">
        <v>0</v>
      </c>
      <c r="AW341" s="155" t="s">
        <v>82</v>
      </c>
      <c r="AX341" s="155" t="s">
        <v>38</v>
      </c>
      <c r="AY341" s="156" t="s">
        <v>116</v>
      </c>
    </row>
    <row r="342" spans="2:65" s="155" customFormat="1">
      <c r="B342" s="159"/>
      <c r="D342" s="127" t="s">
        <v>154</v>
      </c>
      <c r="E342" s="156" t="s">
        <v>1</v>
      </c>
      <c r="F342" s="162" t="s">
        <v>584</v>
      </c>
      <c r="H342" s="161">
        <v>6.96</v>
      </c>
      <c r="I342" s="160"/>
      <c r="L342" s="159"/>
      <c r="M342" s="158"/>
      <c r="T342" s="157"/>
      <c r="AT342" s="156" t="s">
        <v>154</v>
      </c>
      <c r="AU342" s="156" t="s">
        <v>0</v>
      </c>
      <c r="AV342" s="155" t="s">
        <v>0</v>
      </c>
      <c r="AW342" s="155" t="s">
        <v>82</v>
      </c>
      <c r="AX342" s="155" t="s">
        <v>38</v>
      </c>
      <c r="AY342" s="156" t="s">
        <v>116</v>
      </c>
    </row>
    <row r="343" spans="2:65" s="190" customFormat="1">
      <c r="B343" s="194"/>
      <c r="D343" s="127" t="s">
        <v>154</v>
      </c>
      <c r="E343" s="191" t="s">
        <v>1</v>
      </c>
      <c r="F343" s="197" t="s">
        <v>583</v>
      </c>
      <c r="H343" s="196">
        <v>412.52499999999998</v>
      </c>
      <c r="I343" s="195"/>
      <c r="L343" s="194"/>
      <c r="M343" s="193"/>
      <c r="T343" s="192"/>
      <c r="AT343" s="191" t="s">
        <v>154</v>
      </c>
      <c r="AU343" s="191" t="s">
        <v>0</v>
      </c>
      <c r="AV343" s="190" t="s">
        <v>121</v>
      </c>
      <c r="AW343" s="190" t="s">
        <v>82</v>
      </c>
      <c r="AX343" s="190" t="s">
        <v>38</v>
      </c>
      <c r="AY343" s="191" t="s">
        <v>116</v>
      </c>
    </row>
    <row r="344" spans="2:65" s="155" customFormat="1">
      <c r="B344" s="159"/>
      <c r="D344" s="127" t="s">
        <v>154</v>
      </c>
      <c r="E344" s="156" t="s">
        <v>1</v>
      </c>
      <c r="F344" s="162" t="s">
        <v>582</v>
      </c>
      <c r="H344" s="161">
        <v>825.05</v>
      </c>
      <c r="I344" s="160"/>
      <c r="L344" s="159"/>
      <c r="M344" s="158"/>
      <c r="T344" s="157"/>
      <c r="AT344" s="156" t="s">
        <v>154</v>
      </c>
      <c r="AU344" s="156" t="s">
        <v>0</v>
      </c>
      <c r="AV344" s="155" t="s">
        <v>0</v>
      </c>
      <c r="AW344" s="155" t="s">
        <v>82</v>
      </c>
      <c r="AX344" s="155" t="s">
        <v>5</v>
      </c>
      <c r="AY344" s="156" t="s">
        <v>116</v>
      </c>
    </row>
    <row r="345" spans="2:65" s="2" customFormat="1" ht="24.15" customHeight="1">
      <c r="B345" s="3"/>
      <c r="C345" s="141" t="s">
        <v>581</v>
      </c>
      <c r="D345" s="141" t="s">
        <v>117</v>
      </c>
      <c r="E345" s="140" t="s">
        <v>580</v>
      </c>
      <c r="F345" s="139" t="s">
        <v>579</v>
      </c>
      <c r="G345" s="138" t="s">
        <v>190</v>
      </c>
      <c r="H345" s="137">
        <v>142.61500000000001</v>
      </c>
      <c r="I345" s="136"/>
      <c r="J345" s="135">
        <f>ROUND(I345*H345,2)</f>
        <v>0</v>
      </c>
      <c r="K345" s="134"/>
      <c r="L345" s="3"/>
      <c r="M345" s="133" t="s">
        <v>1</v>
      </c>
      <c r="N345" s="132" t="s">
        <v>74</v>
      </c>
      <c r="P345" s="131">
        <f>O345*H345</f>
        <v>0</v>
      </c>
      <c r="Q345" s="131">
        <v>0</v>
      </c>
      <c r="R345" s="131">
        <f>Q345*H345</f>
        <v>0</v>
      </c>
      <c r="S345" s="131">
        <v>0</v>
      </c>
      <c r="T345" s="130">
        <f>S345*H345</f>
        <v>0</v>
      </c>
      <c r="AR345" s="128" t="s">
        <v>129</v>
      </c>
      <c r="AT345" s="128" t="s">
        <v>117</v>
      </c>
      <c r="AU345" s="128" t="s">
        <v>0</v>
      </c>
      <c r="AY345" s="103" t="s">
        <v>116</v>
      </c>
      <c r="BE345" s="129">
        <f>IF(N345="základní",J345,0)</f>
        <v>0</v>
      </c>
      <c r="BF345" s="129">
        <f>IF(N345="snížená",J345,0)</f>
        <v>0</v>
      </c>
      <c r="BG345" s="129">
        <f>IF(N345="zákl. přenesená",J345,0)</f>
        <v>0</v>
      </c>
      <c r="BH345" s="129">
        <f>IF(N345="sníž. přenesená",J345,0)</f>
        <v>0</v>
      </c>
      <c r="BI345" s="129">
        <f>IF(N345="nulová",J345,0)</f>
        <v>0</v>
      </c>
      <c r="BJ345" s="103" t="s">
        <v>5</v>
      </c>
      <c r="BK345" s="129">
        <f>ROUND(I345*H345,2)</f>
        <v>0</v>
      </c>
      <c r="BL345" s="103" t="s">
        <v>129</v>
      </c>
      <c r="BM345" s="128" t="s">
        <v>578</v>
      </c>
    </row>
    <row r="346" spans="2:65" s="2" customFormat="1" ht="34.799999999999997">
      <c r="B346" s="3"/>
      <c r="D346" s="127" t="s">
        <v>112</v>
      </c>
      <c r="F346" s="126" t="s">
        <v>577</v>
      </c>
      <c r="I346" s="122"/>
      <c r="L346" s="3"/>
      <c r="M346" s="125"/>
      <c r="T346" s="62"/>
      <c r="AT346" s="103" t="s">
        <v>112</v>
      </c>
      <c r="AU346" s="103" t="s">
        <v>0</v>
      </c>
    </row>
    <row r="347" spans="2:65" s="2" customFormat="1">
      <c r="B347" s="3"/>
      <c r="D347" s="124" t="s">
        <v>110</v>
      </c>
      <c r="F347" s="123" t="s">
        <v>576</v>
      </c>
      <c r="I347" s="122"/>
      <c r="L347" s="3"/>
      <c r="M347" s="125"/>
      <c r="T347" s="62"/>
      <c r="AT347" s="103" t="s">
        <v>110</v>
      </c>
      <c r="AU347" s="103" t="s">
        <v>0</v>
      </c>
    </row>
    <row r="348" spans="2:65" s="2" customFormat="1" ht="144">
      <c r="B348" s="3"/>
      <c r="D348" s="127" t="s">
        <v>233</v>
      </c>
      <c r="F348" s="174" t="s">
        <v>575</v>
      </c>
      <c r="I348" s="122"/>
      <c r="L348" s="3"/>
      <c r="M348" s="125"/>
      <c r="T348" s="62"/>
      <c r="AT348" s="103" t="s">
        <v>233</v>
      </c>
      <c r="AU348" s="103" t="s">
        <v>0</v>
      </c>
    </row>
    <row r="349" spans="2:65" s="155" customFormat="1">
      <c r="B349" s="159"/>
      <c r="D349" s="127" t="s">
        <v>154</v>
      </c>
      <c r="E349" s="156" t="s">
        <v>1</v>
      </c>
      <c r="F349" s="162" t="s">
        <v>574</v>
      </c>
      <c r="H349" s="161">
        <v>108.24</v>
      </c>
      <c r="I349" s="160"/>
      <c r="L349" s="159"/>
      <c r="M349" s="158"/>
      <c r="T349" s="157"/>
      <c r="AT349" s="156" t="s">
        <v>154</v>
      </c>
      <c r="AU349" s="156" t="s">
        <v>0</v>
      </c>
      <c r="AV349" s="155" t="s">
        <v>0</v>
      </c>
      <c r="AW349" s="155" t="s">
        <v>82</v>
      </c>
      <c r="AX349" s="155" t="s">
        <v>38</v>
      </c>
      <c r="AY349" s="156" t="s">
        <v>116</v>
      </c>
    </row>
    <row r="350" spans="2:65" s="155" customFormat="1">
      <c r="B350" s="159"/>
      <c r="D350" s="127" t="s">
        <v>154</v>
      </c>
      <c r="E350" s="156" t="s">
        <v>1</v>
      </c>
      <c r="F350" s="162" t="s">
        <v>573</v>
      </c>
      <c r="H350" s="161">
        <v>49.83</v>
      </c>
      <c r="I350" s="160"/>
      <c r="L350" s="159"/>
      <c r="M350" s="158"/>
      <c r="T350" s="157"/>
      <c r="AT350" s="156" t="s">
        <v>154</v>
      </c>
      <c r="AU350" s="156" t="s">
        <v>0</v>
      </c>
      <c r="AV350" s="155" t="s">
        <v>0</v>
      </c>
      <c r="AW350" s="155" t="s">
        <v>82</v>
      </c>
      <c r="AX350" s="155" t="s">
        <v>38</v>
      </c>
      <c r="AY350" s="156" t="s">
        <v>116</v>
      </c>
    </row>
    <row r="351" spans="2:65" s="183" customFormat="1">
      <c r="B351" s="187"/>
      <c r="D351" s="127" t="s">
        <v>154</v>
      </c>
      <c r="E351" s="184" t="s">
        <v>1</v>
      </c>
      <c r="F351" s="189" t="s">
        <v>572</v>
      </c>
      <c r="H351" s="184" t="s">
        <v>1</v>
      </c>
      <c r="I351" s="188"/>
      <c r="L351" s="187"/>
      <c r="M351" s="186"/>
      <c r="T351" s="185"/>
      <c r="AT351" s="184" t="s">
        <v>154</v>
      </c>
      <c r="AU351" s="184" t="s">
        <v>0</v>
      </c>
      <c r="AV351" s="183" t="s">
        <v>5</v>
      </c>
      <c r="AW351" s="183" t="s">
        <v>82</v>
      </c>
      <c r="AX351" s="183" t="s">
        <v>38</v>
      </c>
      <c r="AY351" s="184" t="s">
        <v>116</v>
      </c>
    </row>
    <row r="352" spans="2:65" s="155" customFormat="1">
      <c r="B352" s="159"/>
      <c r="D352" s="127" t="s">
        <v>154</v>
      </c>
      <c r="E352" s="156" t="s">
        <v>1</v>
      </c>
      <c r="F352" s="162" t="s">
        <v>571</v>
      </c>
      <c r="H352" s="161">
        <v>-15.455</v>
      </c>
      <c r="I352" s="160"/>
      <c r="L352" s="159"/>
      <c r="M352" s="158"/>
      <c r="T352" s="157"/>
      <c r="AT352" s="156" t="s">
        <v>154</v>
      </c>
      <c r="AU352" s="156" t="s">
        <v>0</v>
      </c>
      <c r="AV352" s="155" t="s">
        <v>0</v>
      </c>
      <c r="AW352" s="155" t="s">
        <v>82</v>
      </c>
      <c r="AX352" s="155" t="s">
        <v>38</v>
      </c>
      <c r="AY352" s="156" t="s">
        <v>116</v>
      </c>
    </row>
    <row r="353" spans="2:65" s="175" customFormat="1">
      <c r="B353" s="179"/>
      <c r="D353" s="127" t="s">
        <v>154</v>
      </c>
      <c r="E353" s="176" t="s">
        <v>1</v>
      </c>
      <c r="F353" s="182" t="s">
        <v>414</v>
      </c>
      <c r="H353" s="181">
        <v>142.61500000000001</v>
      </c>
      <c r="I353" s="180"/>
      <c r="L353" s="179"/>
      <c r="M353" s="178"/>
      <c r="T353" s="177"/>
      <c r="AT353" s="176" t="s">
        <v>154</v>
      </c>
      <c r="AU353" s="176" t="s">
        <v>0</v>
      </c>
      <c r="AV353" s="175" t="s">
        <v>129</v>
      </c>
      <c r="AW353" s="175" t="s">
        <v>82</v>
      </c>
      <c r="AX353" s="175" t="s">
        <v>5</v>
      </c>
      <c r="AY353" s="176" t="s">
        <v>116</v>
      </c>
    </row>
    <row r="354" spans="2:65" s="2" customFormat="1" ht="16.5" customHeight="1">
      <c r="B354" s="3"/>
      <c r="C354" s="173" t="s">
        <v>570</v>
      </c>
      <c r="D354" s="173" t="s">
        <v>125</v>
      </c>
      <c r="E354" s="172" t="s">
        <v>569</v>
      </c>
      <c r="F354" s="171" t="s">
        <v>567</v>
      </c>
      <c r="G354" s="170" t="s">
        <v>130</v>
      </c>
      <c r="H354" s="169">
        <v>285.23</v>
      </c>
      <c r="I354" s="168"/>
      <c r="J354" s="167">
        <f>ROUND(I354*H354,2)</f>
        <v>0</v>
      </c>
      <c r="K354" s="166"/>
      <c r="L354" s="165"/>
      <c r="M354" s="164" t="s">
        <v>1</v>
      </c>
      <c r="N354" s="163" t="s">
        <v>74</v>
      </c>
      <c r="P354" s="131">
        <f>O354*H354</f>
        <v>0</v>
      </c>
      <c r="Q354" s="131">
        <v>0</v>
      </c>
      <c r="R354" s="131">
        <f>Q354*H354</f>
        <v>0</v>
      </c>
      <c r="S354" s="131">
        <v>0</v>
      </c>
      <c r="T354" s="130">
        <f>S354*H354</f>
        <v>0</v>
      </c>
      <c r="AR354" s="128" t="s">
        <v>213</v>
      </c>
      <c r="AT354" s="128" t="s">
        <v>125</v>
      </c>
      <c r="AU354" s="128" t="s">
        <v>0</v>
      </c>
      <c r="AY354" s="103" t="s">
        <v>116</v>
      </c>
      <c r="BE354" s="129">
        <f>IF(N354="základní",J354,0)</f>
        <v>0</v>
      </c>
      <c r="BF354" s="129">
        <f>IF(N354="snížená",J354,0)</f>
        <v>0</v>
      </c>
      <c r="BG354" s="129">
        <f>IF(N354="zákl. přenesená",J354,0)</f>
        <v>0</v>
      </c>
      <c r="BH354" s="129">
        <f>IF(N354="sníž. přenesená",J354,0)</f>
        <v>0</v>
      </c>
      <c r="BI354" s="129">
        <f>IF(N354="nulová",J354,0)</f>
        <v>0</v>
      </c>
      <c r="BJ354" s="103" t="s">
        <v>5</v>
      </c>
      <c r="BK354" s="129">
        <f>ROUND(I354*H354,2)</f>
        <v>0</v>
      </c>
      <c r="BL354" s="103" t="s">
        <v>129</v>
      </c>
      <c r="BM354" s="128" t="s">
        <v>568</v>
      </c>
    </row>
    <row r="355" spans="2:65" s="2" customFormat="1">
      <c r="B355" s="3"/>
      <c r="D355" s="127" t="s">
        <v>112</v>
      </c>
      <c r="F355" s="126" t="s">
        <v>567</v>
      </c>
      <c r="I355" s="122"/>
      <c r="L355" s="3"/>
      <c r="M355" s="125"/>
      <c r="T355" s="62"/>
      <c r="AT355" s="103" t="s">
        <v>112</v>
      </c>
      <c r="AU355" s="103" t="s">
        <v>0</v>
      </c>
    </row>
    <row r="356" spans="2:65" s="155" customFormat="1">
      <c r="B356" s="159"/>
      <c r="D356" s="127" t="s">
        <v>154</v>
      </c>
      <c r="F356" s="162" t="s">
        <v>566</v>
      </c>
      <c r="H356" s="161">
        <v>285.23</v>
      </c>
      <c r="I356" s="160"/>
      <c r="L356" s="159"/>
      <c r="M356" s="158"/>
      <c r="T356" s="157"/>
      <c r="AT356" s="156" t="s">
        <v>154</v>
      </c>
      <c r="AU356" s="156" t="s">
        <v>0</v>
      </c>
      <c r="AV356" s="155" t="s">
        <v>0</v>
      </c>
      <c r="AW356" s="155" t="s">
        <v>89</v>
      </c>
      <c r="AX356" s="155" t="s">
        <v>5</v>
      </c>
      <c r="AY356" s="156" t="s">
        <v>116</v>
      </c>
    </row>
    <row r="357" spans="2:65" s="2" customFormat="1" ht="37.799999999999997" customHeight="1">
      <c r="B357" s="3"/>
      <c r="C357" s="141" t="s">
        <v>565</v>
      </c>
      <c r="D357" s="141" t="s">
        <v>117</v>
      </c>
      <c r="E357" s="140" t="s">
        <v>564</v>
      </c>
      <c r="F357" s="139" t="s">
        <v>563</v>
      </c>
      <c r="G357" s="138" t="s">
        <v>183</v>
      </c>
      <c r="H357" s="137">
        <v>45</v>
      </c>
      <c r="I357" s="136"/>
      <c r="J357" s="135">
        <f>ROUND(I357*H357,2)</f>
        <v>0</v>
      </c>
      <c r="K357" s="134"/>
      <c r="L357" s="3"/>
      <c r="M357" s="133" t="s">
        <v>1</v>
      </c>
      <c r="N357" s="132" t="s">
        <v>74</v>
      </c>
      <c r="P357" s="131">
        <f>O357*H357</f>
        <v>0</v>
      </c>
      <c r="Q357" s="131">
        <v>0</v>
      </c>
      <c r="R357" s="131">
        <f>Q357*H357</f>
        <v>0</v>
      </c>
      <c r="S357" s="131">
        <v>0</v>
      </c>
      <c r="T357" s="130">
        <f>S357*H357</f>
        <v>0</v>
      </c>
      <c r="AR357" s="128" t="s">
        <v>129</v>
      </c>
      <c r="AT357" s="128" t="s">
        <v>117</v>
      </c>
      <c r="AU357" s="128" t="s">
        <v>0</v>
      </c>
      <c r="AY357" s="103" t="s">
        <v>116</v>
      </c>
      <c r="BE357" s="129">
        <f>IF(N357="základní",J357,0)</f>
        <v>0</v>
      </c>
      <c r="BF357" s="129">
        <f>IF(N357="snížená",J357,0)</f>
        <v>0</v>
      </c>
      <c r="BG357" s="129">
        <f>IF(N357="zákl. přenesená",J357,0)</f>
        <v>0</v>
      </c>
      <c r="BH357" s="129">
        <f>IF(N357="sníž. přenesená",J357,0)</f>
        <v>0</v>
      </c>
      <c r="BI357" s="129">
        <f>IF(N357="nulová",J357,0)</f>
        <v>0</v>
      </c>
      <c r="BJ357" s="103" t="s">
        <v>5</v>
      </c>
      <c r="BK357" s="129">
        <f>ROUND(I357*H357,2)</f>
        <v>0</v>
      </c>
      <c r="BL357" s="103" t="s">
        <v>129</v>
      </c>
      <c r="BM357" s="128" t="s">
        <v>562</v>
      </c>
    </row>
    <row r="358" spans="2:65" s="2" customFormat="1" ht="26.1">
      <c r="B358" s="3"/>
      <c r="D358" s="127" t="s">
        <v>112</v>
      </c>
      <c r="F358" s="126" t="s">
        <v>561</v>
      </c>
      <c r="I358" s="122"/>
      <c r="L358" s="3"/>
      <c r="M358" s="125"/>
      <c r="T358" s="62"/>
      <c r="AT358" s="103" t="s">
        <v>112</v>
      </c>
      <c r="AU358" s="103" t="s">
        <v>0</v>
      </c>
    </row>
    <row r="359" spans="2:65" s="2" customFormat="1">
      <c r="B359" s="3"/>
      <c r="D359" s="124" t="s">
        <v>110</v>
      </c>
      <c r="F359" s="123" t="s">
        <v>560</v>
      </c>
      <c r="I359" s="122"/>
      <c r="L359" s="3"/>
      <c r="M359" s="125"/>
      <c r="T359" s="62"/>
      <c r="AT359" s="103" t="s">
        <v>110</v>
      </c>
      <c r="AU359" s="103" t="s">
        <v>0</v>
      </c>
    </row>
    <row r="360" spans="2:65" s="155" customFormat="1">
      <c r="B360" s="159"/>
      <c r="D360" s="127" t="s">
        <v>154</v>
      </c>
      <c r="E360" s="156" t="s">
        <v>1</v>
      </c>
      <c r="F360" s="162" t="s">
        <v>516</v>
      </c>
      <c r="H360" s="161">
        <v>45</v>
      </c>
      <c r="I360" s="160"/>
      <c r="L360" s="159"/>
      <c r="M360" s="158"/>
      <c r="T360" s="157"/>
      <c r="AT360" s="156" t="s">
        <v>154</v>
      </c>
      <c r="AU360" s="156" t="s">
        <v>0</v>
      </c>
      <c r="AV360" s="155" t="s">
        <v>0</v>
      </c>
      <c r="AW360" s="155" t="s">
        <v>82</v>
      </c>
      <c r="AX360" s="155" t="s">
        <v>5</v>
      </c>
      <c r="AY360" s="156" t="s">
        <v>116</v>
      </c>
    </row>
    <row r="361" spans="2:65" s="2" customFormat="1" ht="24.15" customHeight="1">
      <c r="B361" s="3"/>
      <c r="C361" s="141" t="s">
        <v>559</v>
      </c>
      <c r="D361" s="141" t="s">
        <v>117</v>
      </c>
      <c r="E361" s="140" t="s">
        <v>558</v>
      </c>
      <c r="F361" s="139" t="s">
        <v>557</v>
      </c>
      <c r="G361" s="138" t="s">
        <v>183</v>
      </c>
      <c r="H361" s="137">
        <v>45</v>
      </c>
      <c r="I361" s="136"/>
      <c r="J361" s="135">
        <f>ROUND(I361*H361,2)</f>
        <v>0</v>
      </c>
      <c r="K361" s="134"/>
      <c r="L361" s="3"/>
      <c r="M361" s="133" t="s">
        <v>1</v>
      </c>
      <c r="N361" s="132" t="s">
        <v>74</v>
      </c>
      <c r="P361" s="131">
        <f>O361*H361</f>
        <v>0</v>
      </c>
      <c r="Q361" s="131">
        <v>0</v>
      </c>
      <c r="R361" s="131">
        <f>Q361*H361</f>
        <v>0</v>
      </c>
      <c r="S361" s="131">
        <v>0</v>
      </c>
      <c r="T361" s="130">
        <f>S361*H361</f>
        <v>0</v>
      </c>
      <c r="AR361" s="128" t="s">
        <v>129</v>
      </c>
      <c r="AT361" s="128" t="s">
        <v>117</v>
      </c>
      <c r="AU361" s="128" t="s">
        <v>0</v>
      </c>
      <c r="AY361" s="103" t="s">
        <v>116</v>
      </c>
      <c r="BE361" s="129">
        <f>IF(N361="základní",J361,0)</f>
        <v>0</v>
      </c>
      <c r="BF361" s="129">
        <f>IF(N361="snížená",J361,0)</f>
        <v>0</v>
      </c>
      <c r="BG361" s="129">
        <f>IF(N361="zákl. přenesená",J361,0)</f>
        <v>0</v>
      </c>
      <c r="BH361" s="129">
        <f>IF(N361="sníž. přenesená",J361,0)</f>
        <v>0</v>
      </c>
      <c r="BI361" s="129">
        <f>IF(N361="nulová",J361,0)</f>
        <v>0</v>
      </c>
      <c r="BJ361" s="103" t="s">
        <v>5</v>
      </c>
      <c r="BK361" s="129">
        <f>ROUND(I361*H361,2)</f>
        <v>0</v>
      </c>
      <c r="BL361" s="103" t="s">
        <v>129</v>
      </c>
      <c r="BM361" s="128" t="s">
        <v>556</v>
      </c>
    </row>
    <row r="362" spans="2:65" s="2" customFormat="1" ht="17.399999999999999">
      <c r="B362" s="3"/>
      <c r="D362" s="127" t="s">
        <v>112</v>
      </c>
      <c r="F362" s="126" t="s">
        <v>555</v>
      </c>
      <c r="I362" s="122"/>
      <c r="L362" s="3"/>
      <c r="M362" s="125"/>
      <c r="T362" s="62"/>
      <c r="AT362" s="103" t="s">
        <v>112</v>
      </c>
      <c r="AU362" s="103" t="s">
        <v>0</v>
      </c>
    </row>
    <row r="363" spans="2:65" s="2" customFormat="1">
      <c r="B363" s="3"/>
      <c r="D363" s="124" t="s">
        <v>110</v>
      </c>
      <c r="F363" s="123" t="s">
        <v>554</v>
      </c>
      <c r="I363" s="122"/>
      <c r="L363" s="3"/>
      <c r="M363" s="125"/>
      <c r="T363" s="62"/>
      <c r="AT363" s="103" t="s">
        <v>110</v>
      </c>
      <c r="AU363" s="103" t="s">
        <v>0</v>
      </c>
    </row>
    <row r="364" spans="2:65" s="155" customFormat="1">
      <c r="B364" s="159"/>
      <c r="D364" s="127" t="s">
        <v>154</v>
      </c>
      <c r="E364" s="156" t="s">
        <v>1</v>
      </c>
      <c r="F364" s="162" t="s">
        <v>516</v>
      </c>
      <c r="H364" s="161">
        <v>45</v>
      </c>
      <c r="I364" s="160"/>
      <c r="L364" s="159"/>
      <c r="M364" s="158"/>
      <c r="T364" s="157"/>
      <c r="AT364" s="156" t="s">
        <v>154</v>
      </c>
      <c r="AU364" s="156" t="s">
        <v>0</v>
      </c>
      <c r="AV364" s="155" t="s">
        <v>0</v>
      </c>
      <c r="AW364" s="155" t="s">
        <v>82</v>
      </c>
      <c r="AX364" s="155" t="s">
        <v>5</v>
      </c>
      <c r="AY364" s="156" t="s">
        <v>116</v>
      </c>
    </row>
    <row r="365" spans="2:65" s="2" customFormat="1" ht="24.15" customHeight="1">
      <c r="B365" s="3"/>
      <c r="C365" s="141" t="s">
        <v>553</v>
      </c>
      <c r="D365" s="141" t="s">
        <v>117</v>
      </c>
      <c r="E365" s="140" t="s">
        <v>552</v>
      </c>
      <c r="F365" s="139" t="s">
        <v>551</v>
      </c>
      <c r="G365" s="138" t="s">
        <v>183</v>
      </c>
      <c r="H365" s="137">
        <v>45</v>
      </c>
      <c r="I365" s="136"/>
      <c r="J365" s="135">
        <f>ROUND(I365*H365,2)</f>
        <v>0</v>
      </c>
      <c r="K365" s="134"/>
      <c r="L365" s="3"/>
      <c r="M365" s="133" t="s">
        <v>1</v>
      </c>
      <c r="N365" s="132" t="s">
        <v>74</v>
      </c>
      <c r="P365" s="131">
        <f>O365*H365</f>
        <v>0</v>
      </c>
      <c r="Q365" s="131">
        <v>0</v>
      </c>
      <c r="R365" s="131">
        <f>Q365*H365</f>
        <v>0</v>
      </c>
      <c r="S365" s="131">
        <v>0</v>
      </c>
      <c r="T365" s="130">
        <f>S365*H365</f>
        <v>0</v>
      </c>
      <c r="AR365" s="128" t="s">
        <v>129</v>
      </c>
      <c r="AT365" s="128" t="s">
        <v>117</v>
      </c>
      <c r="AU365" s="128" t="s">
        <v>0</v>
      </c>
      <c r="AY365" s="103" t="s">
        <v>116</v>
      </c>
      <c r="BE365" s="129">
        <f>IF(N365="základní",J365,0)</f>
        <v>0</v>
      </c>
      <c r="BF365" s="129">
        <f>IF(N365="snížená",J365,0)</f>
        <v>0</v>
      </c>
      <c r="BG365" s="129">
        <f>IF(N365="zákl. přenesená",J365,0)</f>
        <v>0</v>
      </c>
      <c r="BH365" s="129">
        <f>IF(N365="sníž. přenesená",J365,0)</f>
        <v>0</v>
      </c>
      <c r="BI365" s="129">
        <f>IF(N365="nulová",J365,0)</f>
        <v>0</v>
      </c>
      <c r="BJ365" s="103" t="s">
        <v>5</v>
      </c>
      <c r="BK365" s="129">
        <f>ROUND(I365*H365,2)</f>
        <v>0</v>
      </c>
      <c r="BL365" s="103" t="s">
        <v>129</v>
      </c>
      <c r="BM365" s="128" t="s">
        <v>550</v>
      </c>
    </row>
    <row r="366" spans="2:65" s="2" customFormat="1" ht="17.399999999999999">
      <c r="B366" s="3"/>
      <c r="D366" s="127" t="s">
        <v>112</v>
      </c>
      <c r="F366" s="126" t="s">
        <v>549</v>
      </c>
      <c r="I366" s="122"/>
      <c r="L366" s="3"/>
      <c r="M366" s="125"/>
      <c r="T366" s="62"/>
      <c r="AT366" s="103" t="s">
        <v>112</v>
      </c>
      <c r="AU366" s="103" t="s">
        <v>0</v>
      </c>
    </row>
    <row r="367" spans="2:65" s="2" customFormat="1">
      <c r="B367" s="3"/>
      <c r="D367" s="124" t="s">
        <v>110</v>
      </c>
      <c r="F367" s="123" t="s">
        <v>548</v>
      </c>
      <c r="I367" s="122"/>
      <c r="L367" s="3"/>
      <c r="M367" s="125"/>
      <c r="T367" s="62"/>
      <c r="AT367" s="103" t="s">
        <v>110</v>
      </c>
      <c r="AU367" s="103" t="s">
        <v>0</v>
      </c>
    </row>
    <row r="368" spans="2:65" s="155" customFormat="1">
      <c r="B368" s="159"/>
      <c r="D368" s="127" t="s">
        <v>154</v>
      </c>
      <c r="E368" s="156" t="s">
        <v>1</v>
      </c>
      <c r="F368" s="162" t="s">
        <v>516</v>
      </c>
      <c r="H368" s="161">
        <v>45</v>
      </c>
      <c r="I368" s="160"/>
      <c r="L368" s="159"/>
      <c r="M368" s="158"/>
      <c r="T368" s="157"/>
      <c r="AT368" s="156" t="s">
        <v>154</v>
      </c>
      <c r="AU368" s="156" t="s">
        <v>0</v>
      </c>
      <c r="AV368" s="155" t="s">
        <v>0</v>
      </c>
      <c r="AW368" s="155" t="s">
        <v>82</v>
      </c>
      <c r="AX368" s="155" t="s">
        <v>5</v>
      </c>
      <c r="AY368" s="156" t="s">
        <v>116</v>
      </c>
    </row>
    <row r="369" spans="2:65" s="2" customFormat="1" ht="16.5" customHeight="1">
      <c r="B369" s="3"/>
      <c r="C369" s="173" t="s">
        <v>547</v>
      </c>
      <c r="D369" s="173" t="s">
        <v>125</v>
      </c>
      <c r="E369" s="172" t="s">
        <v>546</v>
      </c>
      <c r="F369" s="171" t="s">
        <v>543</v>
      </c>
      <c r="G369" s="170" t="s">
        <v>545</v>
      </c>
      <c r="H369" s="169">
        <v>0.9</v>
      </c>
      <c r="I369" s="168"/>
      <c r="J369" s="167">
        <f>ROUND(I369*H369,2)</f>
        <v>0</v>
      </c>
      <c r="K369" s="166"/>
      <c r="L369" s="165"/>
      <c r="M369" s="164" t="s">
        <v>1</v>
      </c>
      <c r="N369" s="163" t="s">
        <v>74</v>
      </c>
      <c r="P369" s="131">
        <f>O369*H369</f>
        <v>0</v>
      </c>
      <c r="Q369" s="131">
        <v>1E-3</v>
      </c>
      <c r="R369" s="131">
        <f>Q369*H369</f>
        <v>9.0000000000000008E-4</v>
      </c>
      <c r="S369" s="131">
        <v>0</v>
      </c>
      <c r="T369" s="130">
        <f>S369*H369</f>
        <v>0</v>
      </c>
      <c r="AR369" s="128" t="s">
        <v>213</v>
      </c>
      <c r="AT369" s="128" t="s">
        <v>125</v>
      </c>
      <c r="AU369" s="128" t="s">
        <v>0</v>
      </c>
      <c r="AY369" s="103" t="s">
        <v>116</v>
      </c>
      <c r="BE369" s="129">
        <f>IF(N369="základní",J369,0)</f>
        <v>0</v>
      </c>
      <c r="BF369" s="129">
        <f>IF(N369="snížená",J369,0)</f>
        <v>0</v>
      </c>
      <c r="BG369" s="129">
        <f>IF(N369="zákl. přenesená",J369,0)</f>
        <v>0</v>
      </c>
      <c r="BH369" s="129">
        <f>IF(N369="sníž. přenesená",J369,0)</f>
        <v>0</v>
      </c>
      <c r="BI369" s="129">
        <f>IF(N369="nulová",J369,0)</f>
        <v>0</v>
      </c>
      <c r="BJ369" s="103" t="s">
        <v>5</v>
      </c>
      <c r="BK369" s="129">
        <f>ROUND(I369*H369,2)</f>
        <v>0</v>
      </c>
      <c r="BL369" s="103" t="s">
        <v>129</v>
      </c>
      <c r="BM369" s="128" t="s">
        <v>544</v>
      </c>
    </row>
    <row r="370" spans="2:65" s="2" customFormat="1">
      <c r="B370" s="3"/>
      <c r="D370" s="127" t="s">
        <v>112</v>
      </c>
      <c r="F370" s="126" t="s">
        <v>543</v>
      </c>
      <c r="I370" s="122"/>
      <c r="L370" s="3"/>
      <c r="M370" s="125"/>
      <c r="T370" s="62"/>
      <c r="AT370" s="103" t="s">
        <v>112</v>
      </c>
      <c r="AU370" s="103" t="s">
        <v>0</v>
      </c>
    </row>
    <row r="371" spans="2:65" s="155" customFormat="1">
      <c r="B371" s="159"/>
      <c r="D371" s="127" t="s">
        <v>154</v>
      </c>
      <c r="F371" s="162" t="s">
        <v>542</v>
      </c>
      <c r="H371" s="161">
        <v>0.9</v>
      </c>
      <c r="I371" s="160"/>
      <c r="L371" s="159"/>
      <c r="M371" s="158"/>
      <c r="T371" s="157"/>
      <c r="AT371" s="156" t="s">
        <v>154</v>
      </c>
      <c r="AU371" s="156" t="s">
        <v>0</v>
      </c>
      <c r="AV371" s="155" t="s">
        <v>0</v>
      </c>
      <c r="AW371" s="155" t="s">
        <v>89</v>
      </c>
      <c r="AX371" s="155" t="s">
        <v>5</v>
      </c>
      <c r="AY371" s="156" t="s">
        <v>116</v>
      </c>
    </row>
    <row r="372" spans="2:65" s="2" customFormat="1" ht="24.15" customHeight="1">
      <c r="B372" s="3"/>
      <c r="C372" s="141" t="s">
        <v>541</v>
      </c>
      <c r="D372" s="141" t="s">
        <v>117</v>
      </c>
      <c r="E372" s="140" t="s">
        <v>540</v>
      </c>
      <c r="F372" s="139" t="s">
        <v>539</v>
      </c>
      <c r="G372" s="138" t="s">
        <v>183</v>
      </c>
      <c r="H372" s="137">
        <v>322.74</v>
      </c>
      <c r="I372" s="136"/>
      <c r="J372" s="135">
        <f>ROUND(I372*H372,2)</f>
        <v>0</v>
      </c>
      <c r="K372" s="134"/>
      <c r="L372" s="3"/>
      <c r="M372" s="133" t="s">
        <v>1</v>
      </c>
      <c r="N372" s="132" t="s">
        <v>74</v>
      </c>
      <c r="P372" s="131">
        <f>O372*H372</f>
        <v>0</v>
      </c>
      <c r="Q372" s="131">
        <v>0</v>
      </c>
      <c r="R372" s="131">
        <f>Q372*H372</f>
        <v>0</v>
      </c>
      <c r="S372" s="131">
        <v>0</v>
      </c>
      <c r="T372" s="130">
        <f>S372*H372</f>
        <v>0</v>
      </c>
      <c r="AR372" s="128" t="s">
        <v>129</v>
      </c>
      <c r="AT372" s="128" t="s">
        <v>117</v>
      </c>
      <c r="AU372" s="128" t="s">
        <v>0</v>
      </c>
      <c r="AY372" s="103" t="s">
        <v>116</v>
      </c>
      <c r="BE372" s="129">
        <f>IF(N372="základní",J372,0)</f>
        <v>0</v>
      </c>
      <c r="BF372" s="129">
        <f>IF(N372="snížená",J372,0)</f>
        <v>0</v>
      </c>
      <c r="BG372" s="129">
        <f>IF(N372="zákl. přenesená",J372,0)</f>
        <v>0</v>
      </c>
      <c r="BH372" s="129">
        <f>IF(N372="sníž. přenesená",J372,0)</f>
        <v>0</v>
      </c>
      <c r="BI372" s="129">
        <f>IF(N372="nulová",J372,0)</f>
        <v>0</v>
      </c>
      <c r="BJ372" s="103" t="s">
        <v>5</v>
      </c>
      <c r="BK372" s="129">
        <f>ROUND(I372*H372,2)</f>
        <v>0</v>
      </c>
      <c r="BL372" s="103" t="s">
        <v>129</v>
      </c>
      <c r="BM372" s="128" t="s">
        <v>538</v>
      </c>
    </row>
    <row r="373" spans="2:65" s="2" customFormat="1" ht="17.399999999999999">
      <c r="B373" s="3"/>
      <c r="D373" s="127" t="s">
        <v>112</v>
      </c>
      <c r="F373" s="126" t="s">
        <v>537</v>
      </c>
      <c r="I373" s="122"/>
      <c r="L373" s="3"/>
      <c r="M373" s="125"/>
      <c r="T373" s="62"/>
      <c r="AT373" s="103" t="s">
        <v>112</v>
      </c>
      <c r="AU373" s="103" t="s">
        <v>0</v>
      </c>
    </row>
    <row r="374" spans="2:65" s="2" customFormat="1">
      <c r="B374" s="3"/>
      <c r="D374" s="124" t="s">
        <v>110</v>
      </c>
      <c r="F374" s="123" t="s">
        <v>536</v>
      </c>
      <c r="I374" s="122"/>
      <c r="L374" s="3"/>
      <c r="M374" s="125"/>
      <c r="T374" s="62"/>
      <c r="AT374" s="103" t="s">
        <v>110</v>
      </c>
      <c r="AU374" s="103" t="s">
        <v>0</v>
      </c>
    </row>
    <row r="375" spans="2:65" s="155" customFormat="1">
      <c r="B375" s="159"/>
      <c r="D375" s="127" t="s">
        <v>154</v>
      </c>
      <c r="E375" s="156" t="s">
        <v>1</v>
      </c>
      <c r="F375" s="162" t="s">
        <v>417</v>
      </c>
      <c r="H375" s="161">
        <v>105.7</v>
      </c>
      <c r="I375" s="160"/>
      <c r="L375" s="159"/>
      <c r="M375" s="158"/>
      <c r="T375" s="157"/>
      <c r="AT375" s="156" t="s">
        <v>154</v>
      </c>
      <c r="AU375" s="156" t="s">
        <v>0</v>
      </c>
      <c r="AV375" s="155" t="s">
        <v>0</v>
      </c>
      <c r="AW375" s="155" t="s">
        <v>82</v>
      </c>
      <c r="AX375" s="155" t="s">
        <v>38</v>
      </c>
      <c r="AY375" s="156" t="s">
        <v>116</v>
      </c>
    </row>
    <row r="376" spans="2:65" s="155" customFormat="1">
      <c r="B376" s="159"/>
      <c r="D376" s="127" t="s">
        <v>154</v>
      </c>
      <c r="E376" s="156" t="s">
        <v>1</v>
      </c>
      <c r="F376" s="162" t="s">
        <v>416</v>
      </c>
      <c r="H376" s="161">
        <v>196.8</v>
      </c>
      <c r="I376" s="160"/>
      <c r="L376" s="159"/>
      <c r="M376" s="158"/>
      <c r="T376" s="157"/>
      <c r="AT376" s="156" t="s">
        <v>154</v>
      </c>
      <c r="AU376" s="156" t="s">
        <v>0</v>
      </c>
      <c r="AV376" s="155" t="s">
        <v>0</v>
      </c>
      <c r="AW376" s="155" t="s">
        <v>82</v>
      </c>
      <c r="AX376" s="155" t="s">
        <v>38</v>
      </c>
      <c r="AY376" s="156" t="s">
        <v>116</v>
      </c>
    </row>
    <row r="377" spans="2:65" s="155" customFormat="1">
      <c r="B377" s="159"/>
      <c r="D377" s="127" t="s">
        <v>154</v>
      </c>
      <c r="E377" s="156" t="s">
        <v>1</v>
      </c>
      <c r="F377" s="162" t="s">
        <v>535</v>
      </c>
      <c r="H377" s="161">
        <v>20.239999999999998</v>
      </c>
      <c r="I377" s="160"/>
      <c r="L377" s="159"/>
      <c r="M377" s="158"/>
      <c r="T377" s="157"/>
      <c r="AT377" s="156" t="s">
        <v>154</v>
      </c>
      <c r="AU377" s="156" t="s">
        <v>0</v>
      </c>
      <c r="AV377" s="155" t="s">
        <v>0</v>
      </c>
      <c r="AW377" s="155" t="s">
        <v>82</v>
      </c>
      <c r="AX377" s="155" t="s">
        <v>38</v>
      </c>
      <c r="AY377" s="156" t="s">
        <v>116</v>
      </c>
    </row>
    <row r="378" spans="2:65" s="175" customFormat="1">
      <c r="B378" s="179"/>
      <c r="D378" s="127" t="s">
        <v>154</v>
      </c>
      <c r="E378" s="176" t="s">
        <v>1</v>
      </c>
      <c r="F378" s="182" t="s">
        <v>414</v>
      </c>
      <c r="H378" s="181">
        <v>322.74</v>
      </c>
      <c r="I378" s="180"/>
      <c r="L378" s="179"/>
      <c r="M378" s="178"/>
      <c r="T378" s="177"/>
      <c r="AT378" s="176" t="s">
        <v>154</v>
      </c>
      <c r="AU378" s="176" t="s">
        <v>0</v>
      </c>
      <c r="AV378" s="175" t="s">
        <v>129</v>
      </c>
      <c r="AW378" s="175" t="s">
        <v>82</v>
      </c>
      <c r="AX378" s="175" t="s">
        <v>5</v>
      </c>
      <c r="AY378" s="176" t="s">
        <v>116</v>
      </c>
    </row>
    <row r="379" spans="2:65" s="2" customFormat="1" ht="24.15" customHeight="1">
      <c r="B379" s="3"/>
      <c r="C379" s="141" t="s">
        <v>534</v>
      </c>
      <c r="D379" s="141" t="s">
        <v>117</v>
      </c>
      <c r="E379" s="140" t="s">
        <v>533</v>
      </c>
      <c r="F379" s="139" t="s">
        <v>532</v>
      </c>
      <c r="G379" s="138" t="s">
        <v>183</v>
      </c>
      <c r="H379" s="137">
        <v>45</v>
      </c>
      <c r="I379" s="136"/>
      <c r="J379" s="135">
        <f>ROUND(I379*H379,2)</f>
        <v>0</v>
      </c>
      <c r="K379" s="134"/>
      <c r="L379" s="3"/>
      <c r="M379" s="133" t="s">
        <v>1</v>
      </c>
      <c r="N379" s="132" t="s">
        <v>74</v>
      </c>
      <c r="P379" s="131">
        <f>O379*H379</f>
        <v>0</v>
      </c>
      <c r="Q379" s="131">
        <v>0</v>
      </c>
      <c r="R379" s="131">
        <f>Q379*H379</f>
        <v>0</v>
      </c>
      <c r="S379" s="131">
        <v>0</v>
      </c>
      <c r="T379" s="130">
        <f>S379*H379</f>
        <v>0</v>
      </c>
      <c r="AR379" s="128" t="s">
        <v>129</v>
      </c>
      <c r="AT379" s="128" t="s">
        <v>117</v>
      </c>
      <c r="AU379" s="128" t="s">
        <v>0</v>
      </c>
      <c r="AY379" s="103" t="s">
        <v>116</v>
      </c>
      <c r="BE379" s="129">
        <f>IF(N379="základní",J379,0)</f>
        <v>0</v>
      </c>
      <c r="BF379" s="129">
        <f>IF(N379="snížená",J379,0)</f>
        <v>0</v>
      </c>
      <c r="BG379" s="129">
        <f>IF(N379="zákl. přenesená",J379,0)</f>
        <v>0</v>
      </c>
      <c r="BH379" s="129">
        <f>IF(N379="sníž. přenesená",J379,0)</f>
        <v>0</v>
      </c>
      <c r="BI379" s="129">
        <f>IF(N379="nulová",J379,0)</f>
        <v>0</v>
      </c>
      <c r="BJ379" s="103" t="s">
        <v>5</v>
      </c>
      <c r="BK379" s="129">
        <f>ROUND(I379*H379,2)</f>
        <v>0</v>
      </c>
      <c r="BL379" s="103" t="s">
        <v>129</v>
      </c>
      <c r="BM379" s="128" t="s">
        <v>531</v>
      </c>
    </row>
    <row r="380" spans="2:65" s="2" customFormat="1" ht="17.399999999999999">
      <c r="B380" s="3"/>
      <c r="D380" s="127" t="s">
        <v>112</v>
      </c>
      <c r="F380" s="126" t="s">
        <v>530</v>
      </c>
      <c r="I380" s="122"/>
      <c r="L380" s="3"/>
      <c r="M380" s="125"/>
      <c r="T380" s="62"/>
      <c r="AT380" s="103" t="s">
        <v>112</v>
      </c>
      <c r="AU380" s="103" t="s">
        <v>0</v>
      </c>
    </row>
    <row r="381" spans="2:65" s="2" customFormat="1">
      <c r="B381" s="3"/>
      <c r="D381" s="124" t="s">
        <v>110</v>
      </c>
      <c r="F381" s="123" t="s">
        <v>529</v>
      </c>
      <c r="I381" s="122"/>
      <c r="L381" s="3"/>
      <c r="M381" s="125"/>
      <c r="T381" s="62"/>
      <c r="AT381" s="103" t="s">
        <v>110</v>
      </c>
      <c r="AU381" s="103" t="s">
        <v>0</v>
      </c>
    </row>
    <row r="382" spans="2:65" s="155" customFormat="1">
      <c r="B382" s="159"/>
      <c r="D382" s="127" t="s">
        <v>154</v>
      </c>
      <c r="E382" s="156" t="s">
        <v>1</v>
      </c>
      <c r="F382" s="162" t="s">
        <v>516</v>
      </c>
      <c r="H382" s="161">
        <v>45</v>
      </c>
      <c r="I382" s="160"/>
      <c r="L382" s="159"/>
      <c r="M382" s="158"/>
      <c r="T382" s="157"/>
      <c r="AT382" s="156" t="s">
        <v>154</v>
      </c>
      <c r="AU382" s="156" t="s">
        <v>0</v>
      </c>
      <c r="AV382" s="155" t="s">
        <v>0</v>
      </c>
      <c r="AW382" s="155" t="s">
        <v>82</v>
      </c>
      <c r="AX382" s="155" t="s">
        <v>5</v>
      </c>
      <c r="AY382" s="156" t="s">
        <v>116</v>
      </c>
    </row>
    <row r="383" spans="2:65" s="2" customFormat="1" ht="21.75" customHeight="1">
      <c r="B383" s="3"/>
      <c r="C383" s="141" t="s">
        <v>528</v>
      </c>
      <c r="D383" s="141" t="s">
        <v>117</v>
      </c>
      <c r="E383" s="140" t="s">
        <v>527</v>
      </c>
      <c r="F383" s="139" t="s">
        <v>526</v>
      </c>
      <c r="G383" s="138" t="s">
        <v>183</v>
      </c>
      <c r="H383" s="137">
        <v>45</v>
      </c>
      <c r="I383" s="136"/>
      <c r="J383" s="135">
        <f>ROUND(I383*H383,2)</f>
        <v>0</v>
      </c>
      <c r="K383" s="134"/>
      <c r="L383" s="3"/>
      <c r="M383" s="133" t="s">
        <v>1</v>
      </c>
      <c r="N383" s="132" t="s">
        <v>74</v>
      </c>
      <c r="P383" s="131">
        <f>O383*H383</f>
        <v>0</v>
      </c>
      <c r="Q383" s="131">
        <v>0</v>
      </c>
      <c r="R383" s="131">
        <f>Q383*H383</f>
        <v>0</v>
      </c>
      <c r="S383" s="131">
        <v>0</v>
      </c>
      <c r="T383" s="130">
        <f>S383*H383</f>
        <v>0</v>
      </c>
      <c r="AR383" s="128" t="s">
        <v>129</v>
      </c>
      <c r="AT383" s="128" t="s">
        <v>117</v>
      </c>
      <c r="AU383" s="128" t="s">
        <v>0</v>
      </c>
      <c r="AY383" s="103" t="s">
        <v>116</v>
      </c>
      <c r="BE383" s="129">
        <f>IF(N383="základní",J383,0)</f>
        <v>0</v>
      </c>
      <c r="BF383" s="129">
        <f>IF(N383="snížená",J383,0)</f>
        <v>0</v>
      </c>
      <c r="BG383" s="129">
        <f>IF(N383="zákl. přenesená",J383,0)</f>
        <v>0</v>
      </c>
      <c r="BH383" s="129">
        <f>IF(N383="sníž. přenesená",J383,0)</f>
        <v>0</v>
      </c>
      <c r="BI383" s="129">
        <f>IF(N383="nulová",J383,0)</f>
        <v>0</v>
      </c>
      <c r="BJ383" s="103" t="s">
        <v>5</v>
      </c>
      <c r="BK383" s="129">
        <f>ROUND(I383*H383,2)</f>
        <v>0</v>
      </c>
      <c r="BL383" s="103" t="s">
        <v>129</v>
      </c>
      <c r="BM383" s="128" t="s">
        <v>525</v>
      </c>
    </row>
    <row r="384" spans="2:65" s="2" customFormat="1">
      <c r="B384" s="3"/>
      <c r="D384" s="127" t="s">
        <v>112</v>
      </c>
      <c r="F384" s="126" t="s">
        <v>524</v>
      </c>
      <c r="I384" s="122"/>
      <c r="L384" s="3"/>
      <c r="M384" s="125"/>
      <c r="T384" s="62"/>
      <c r="AT384" s="103" t="s">
        <v>112</v>
      </c>
      <c r="AU384" s="103" t="s">
        <v>0</v>
      </c>
    </row>
    <row r="385" spans="2:65" s="2" customFormat="1">
      <c r="B385" s="3"/>
      <c r="D385" s="124" t="s">
        <v>110</v>
      </c>
      <c r="F385" s="123" t="s">
        <v>523</v>
      </c>
      <c r="I385" s="122"/>
      <c r="L385" s="3"/>
      <c r="M385" s="125"/>
      <c r="T385" s="62"/>
      <c r="AT385" s="103" t="s">
        <v>110</v>
      </c>
      <c r="AU385" s="103" t="s">
        <v>0</v>
      </c>
    </row>
    <row r="386" spans="2:65" s="155" customFormat="1">
      <c r="B386" s="159"/>
      <c r="D386" s="127" t="s">
        <v>154</v>
      </c>
      <c r="E386" s="156" t="s">
        <v>1</v>
      </c>
      <c r="F386" s="162" t="s">
        <v>516</v>
      </c>
      <c r="H386" s="161">
        <v>45</v>
      </c>
      <c r="I386" s="160"/>
      <c r="L386" s="159"/>
      <c r="M386" s="158"/>
      <c r="T386" s="157"/>
      <c r="AT386" s="156" t="s">
        <v>154</v>
      </c>
      <c r="AU386" s="156" t="s">
        <v>0</v>
      </c>
      <c r="AV386" s="155" t="s">
        <v>0</v>
      </c>
      <c r="AW386" s="155" t="s">
        <v>82</v>
      </c>
      <c r="AX386" s="155" t="s">
        <v>5</v>
      </c>
      <c r="AY386" s="156" t="s">
        <v>116</v>
      </c>
    </row>
    <row r="387" spans="2:65" s="2" customFormat="1" ht="33" customHeight="1">
      <c r="B387" s="3"/>
      <c r="C387" s="141" t="s">
        <v>522</v>
      </c>
      <c r="D387" s="141" t="s">
        <v>117</v>
      </c>
      <c r="E387" s="140" t="s">
        <v>521</v>
      </c>
      <c r="F387" s="139" t="s">
        <v>520</v>
      </c>
      <c r="G387" s="138" t="s">
        <v>183</v>
      </c>
      <c r="H387" s="137">
        <v>45</v>
      </c>
      <c r="I387" s="136"/>
      <c r="J387" s="135">
        <f>ROUND(I387*H387,2)</f>
        <v>0</v>
      </c>
      <c r="K387" s="134"/>
      <c r="L387" s="3"/>
      <c r="M387" s="133" t="s">
        <v>1</v>
      </c>
      <c r="N387" s="132" t="s">
        <v>74</v>
      </c>
      <c r="P387" s="131">
        <f>O387*H387</f>
        <v>0</v>
      </c>
      <c r="Q387" s="131">
        <v>0</v>
      </c>
      <c r="R387" s="131">
        <f>Q387*H387</f>
        <v>0</v>
      </c>
      <c r="S387" s="131">
        <v>0</v>
      </c>
      <c r="T387" s="130">
        <f>S387*H387</f>
        <v>0</v>
      </c>
      <c r="AR387" s="128" t="s">
        <v>129</v>
      </c>
      <c r="AT387" s="128" t="s">
        <v>117</v>
      </c>
      <c r="AU387" s="128" t="s">
        <v>0</v>
      </c>
      <c r="AY387" s="103" t="s">
        <v>116</v>
      </c>
      <c r="BE387" s="129">
        <f>IF(N387="základní",J387,0)</f>
        <v>0</v>
      </c>
      <c r="BF387" s="129">
        <f>IF(N387="snížená",J387,0)</f>
        <v>0</v>
      </c>
      <c r="BG387" s="129">
        <f>IF(N387="zákl. přenesená",J387,0)</f>
        <v>0</v>
      </c>
      <c r="BH387" s="129">
        <f>IF(N387="sníž. přenesená",J387,0)</f>
        <v>0</v>
      </c>
      <c r="BI387" s="129">
        <f>IF(N387="nulová",J387,0)</f>
        <v>0</v>
      </c>
      <c r="BJ387" s="103" t="s">
        <v>5</v>
      </c>
      <c r="BK387" s="129">
        <f>ROUND(I387*H387,2)</f>
        <v>0</v>
      </c>
      <c r="BL387" s="103" t="s">
        <v>129</v>
      </c>
      <c r="BM387" s="128" t="s">
        <v>519</v>
      </c>
    </row>
    <row r="388" spans="2:65" s="2" customFormat="1" ht="26.1">
      <c r="B388" s="3"/>
      <c r="D388" s="127" t="s">
        <v>112</v>
      </c>
      <c r="F388" s="126" t="s">
        <v>518</v>
      </c>
      <c r="I388" s="122"/>
      <c r="L388" s="3"/>
      <c r="M388" s="125"/>
      <c r="T388" s="62"/>
      <c r="AT388" s="103" t="s">
        <v>112</v>
      </c>
      <c r="AU388" s="103" t="s">
        <v>0</v>
      </c>
    </row>
    <row r="389" spans="2:65" s="2" customFormat="1">
      <c r="B389" s="3"/>
      <c r="D389" s="124" t="s">
        <v>110</v>
      </c>
      <c r="F389" s="123" t="s">
        <v>517</v>
      </c>
      <c r="I389" s="122"/>
      <c r="L389" s="3"/>
      <c r="M389" s="125"/>
      <c r="T389" s="62"/>
      <c r="AT389" s="103" t="s">
        <v>110</v>
      </c>
      <c r="AU389" s="103" t="s">
        <v>0</v>
      </c>
    </row>
    <row r="390" spans="2:65" s="155" customFormat="1">
      <c r="B390" s="159"/>
      <c r="D390" s="127" t="s">
        <v>154</v>
      </c>
      <c r="E390" s="156" t="s">
        <v>1</v>
      </c>
      <c r="F390" s="162" t="s">
        <v>516</v>
      </c>
      <c r="H390" s="161">
        <v>45</v>
      </c>
      <c r="I390" s="160"/>
      <c r="L390" s="159"/>
      <c r="M390" s="158"/>
      <c r="T390" s="157"/>
      <c r="AT390" s="156" t="s">
        <v>154</v>
      </c>
      <c r="AU390" s="156" t="s">
        <v>0</v>
      </c>
      <c r="AV390" s="155" t="s">
        <v>0</v>
      </c>
      <c r="AW390" s="155" t="s">
        <v>82</v>
      </c>
      <c r="AX390" s="155" t="s">
        <v>5</v>
      </c>
      <c r="AY390" s="156" t="s">
        <v>116</v>
      </c>
    </row>
    <row r="391" spans="2:65" s="142" customFormat="1" ht="22.8" customHeight="1">
      <c r="B391" s="149"/>
      <c r="D391" s="144" t="s">
        <v>34</v>
      </c>
      <c r="E391" s="152" t="s">
        <v>0</v>
      </c>
      <c r="F391" s="152" t="s">
        <v>515</v>
      </c>
      <c r="I391" s="151"/>
      <c r="J391" s="150">
        <f>BK391</f>
        <v>0</v>
      </c>
      <c r="L391" s="149"/>
      <c r="M391" s="148"/>
      <c r="P391" s="147">
        <f>SUM(P392:P398)</f>
        <v>0</v>
      </c>
      <c r="R391" s="147">
        <f>SUM(R392:R398)</f>
        <v>30.752700000000001</v>
      </c>
      <c r="T391" s="146">
        <f>SUM(T392:T398)</f>
        <v>0</v>
      </c>
      <c r="AR391" s="144" t="s">
        <v>5</v>
      </c>
      <c r="AT391" s="145" t="s">
        <v>34</v>
      </c>
      <c r="AU391" s="145" t="s">
        <v>5</v>
      </c>
      <c r="AY391" s="144" t="s">
        <v>116</v>
      </c>
      <c r="BK391" s="143">
        <f>SUM(BK392:BK398)</f>
        <v>0</v>
      </c>
    </row>
    <row r="392" spans="2:65" s="2" customFormat="1" ht="66.75" customHeight="1">
      <c r="B392" s="3"/>
      <c r="C392" s="141" t="s">
        <v>514</v>
      </c>
      <c r="D392" s="141" t="s">
        <v>117</v>
      </c>
      <c r="E392" s="140" t="s">
        <v>513</v>
      </c>
      <c r="F392" s="139" t="s">
        <v>511</v>
      </c>
      <c r="G392" s="138" t="s">
        <v>118</v>
      </c>
      <c r="H392" s="137">
        <v>150</v>
      </c>
      <c r="I392" s="136"/>
      <c r="J392" s="135">
        <f>ROUND(I392*H392,2)</f>
        <v>0</v>
      </c>
      <c r="K392" s="134"/>
      <c r="L392" s="3"/>
      <c r="M392" s="133" t="s">
        <v>1</v>
      </c>
      <c r="N392" s="132" t="s">
        <v>74</v>
      </c>
      <c r="P392" s="131">
        <f>O392*H392</f>
        <v>0</v>
      </c>
      <c r="Q392" s="131">
        <v>0.20449000000000001</v>
      </c>
      <c r="R392" s="131">
        <f>Q392*H392</f>
        <v>30.673500000000001</v>
      </c>
      <c r="S392" s="131">
        <v>0</v>
      </c>
      <c r="T392" s="130">
        <f>S392*H392</f>
        <v>0</v>
      </c>
      <c r="AR392" s="128" t="s">
        <v>129</v>
      </c>
      <c r="AT392" s="128" t="s">
        <v>117</v>
      </c>
      <c r="AU392" s="128" t="s">
        <v>0</v>
      </c>
      <c r="AY392" s="103" t="s">
        <v>116</v>
      </c>
      <c r="BE392" s="129">
        <f>IF(N392="základní",J392,0)</f>
        <v>0</v>
      </c>
      <c r="BF392" s="129">
        <f>IF(N392="snížená",J392,0)</f>
        <v>0</v>
      </c>
      <c r="BG392" s="129">
        <f>IF(N392="zákl. přenesená",J392,0)</f>
        <v>0</v>
      </c>
      <c r="BH392" s="129">
        <f>IF(N392="sníž. přenesená",J392,0)</f>
        <v>0</v>
      </c>
      <c r="BI392" s="129">
        <f>IF(N392="nulová",J392,0)</f>
        <v>0</v>
      </c>
      <c r="BJ392" s="103" t="s">
        <v>5</v>
      </c>
      <c r="BK392" s="129">
        <f>ROUND(I392*H392,2)</f>
        <v>0</v>
      </c>
      <c r="BL392" s="103" t="s">
        <v>129</v>
      </c>
      <c r="BM392" s="128" t="s">
        <v>512</v>
      </c>
    </row>
    <row r="393" spans="2:65" s="2" customFormat="1" ht="34.799999999999997">
      <c r="B393" s="3"/>
      <c r="D393" s="127" t="s">
        <v>112</v>
      </c>
      <c r="F393" s="126" t="s">
        <v>511</v>
      </c>
      <c r="I393" s="122"/>
      <c r="L393" s="3"/>
      <c r="M393" s="125"/>
      <c r="T393" s="62"/>
      <c r="AT393" s="103" t="s">
        <v>112</v>
      </c>
      <c r="AU393" s="103" t="s">
        <v>0</v>
      </c>
    </row>
    <row r="394" spans="2:65" s="2" customFormat="1" ht="27">
      <c r="B394" s="3"/>
      <c r="D394" s="127" t="s">
        <v>233</v>
      </c>
      <c r="F394" s="174" t="s">
        <v>510</v>
      </c>
      <c r="I394" s="122"/>
      <c r="L394" s="3"/>
      <c r="M394" s="125"/>
      <c r="T394" s="62"/>
      <c r="AT394" s="103" t="s">
        <v>233</v>
      </c>
      <c r="AU394" s="103" t="s">
        <v>0</v>
      </c>
    </row>
    <row r="395" spans="2:65" s="155" customFormat="1">
      <c r="B395" s="159"/>
      <c r="D395" s="127" t="s">
        <v>154</v>
      </c>
      <c r="E395" s="156" t="s">
        <v>1</v>
      </c>
      <c r="F395" s="162" t="s">
        <v>509</v>
      </c>
      <c r="H395" s="161">
        <v>150</v>
      </c>
      <c r="I395" s="160"/>
      <c r="L395" s="159"/>
      <c r="M395" s="158"/>
      <c r="T395" s="157"/>
      <c r="AT395" s="156" t="s">
        <v>154</v>
      </c>
      <c r="AU395" s="156" t="s">
        <v>0</v>
      </c>
      <c r="AV395" s="155" t="s">
        <v>0</v>
      </c>
      <c r="AW395" s="155" t="s">
        <v>82</v>
      </c>
      <c r="AX395" s="155" t="s">
        <v>5</v>
      </c>
      <c r="AY395" s="156" t="s">
        <v>116</v>
      </c>
    </row>
    <row r="396" spans="2:65" s="2" customFormat="1" ht="24.15" customHeight="1">
      <c r="B396" s="3"/>
      <c r="C396" s="173" t="s">
        <v>508</v>
      </c>
      <c r="D396" s="173" t="s">
        <v>125</v>
      </c>
      <c r="E396" s="172" t="s">
        <v>507</v>
      </c>
      <c r="F396" s="171" t="s">
        <v>505</v>
      </c>
      <c r="G396" s="170" t="s">
        <v>183</v>
      </c>
      <c r="H396" s="169">
        <v>198</v>
      </c>
      <c r="I396" s="168"/>
      <c r="J396" s="167">
        <f>ROUND(I396*H396,2)</f>
        <v>0</v>
      </c>
      <c r="K396" s="166"/>
      <c r="L396" s="165"/>
      <c r="M396" s="164" t="s">
        <v>1</v>
      </c>
      <c r="N396" s="163" t="s">
        <v>74</v>
      </c>
      <c r="P396" s="131">
        <f>O396*H396</f>
        <v>0</v>
      </c>
      <c r="Q396" s="131">
        <v>4.0000000000000002E-4</v>
      </c>
      <c r="R396" s="131">
        <f>Q396*H396</f>
        <v>7.9200000000000007E-2</v>
      </c>
      <c r="S396" s="131">
        <v>0</v>
      </c>
      <c r="T396" s="130">
        <f>S396*H396</f>
        <v>0</v>
      </c>
      <c r="AR396" s="128" t="s">
        <v>213</v>
      </c>
      <c r="AT396" s="128" t="s">
        <v>125</v>
      </c>
      <c r="AU396" s="128" t="s">
        <v>0</v>
      </c>
      <c r="AY396" s="103" t="s">
        <v>116</v>
      </c>
      <c r="BE396" s="129">
        <f>IF(N396="základní",J396,0)</f>
        <v>0</v>
      </c>
      <c r="BF396" s="129">
        <f>IF(N396="snížená",J396,0)</f>
        <v>0</v>
      </c>
      <c r="BG396" s="129">
        <f>IF(N396="zákl. přenesená",J396,0)</f>
        <v>0</v>
      </c>
      <c r="BH396" s="129">
        <f>IF(N396="sníž. přenesená",J396,0)</f>
        <v>0</v>
      </c>
      <c r="BI396" s="129">
        <f>IF(N396="nulová",J396,0)</f>
        <v>0</v>
      </c>
      <c r="BJ396" s="103" t="s">
        <v>5</v>
      </c>
      <c r="BK396" s="129">
        <f>ROUND(I396*H396,2)</f>
        <v>0</v>
      </c>
      <c r="BL396" s="103" t="s">
        <v>129</v>
      </c>
      <c r="BM396" s="128" t="s">
        <v>506</v>
      </c>
    </row>
    <row r="397" spans="2:65" s="2" customFormat="1">
      <c r="B397" s="3"/>
      <c r="D397" s="127" t="s">
        <v>112</v>
      </c>
      <c r="F397" s="126" t="s">
        <v>505</v>
      </c>
      <c r="I397" s="122"/>
      <c r="L397" s="3"/>
      <c r="M397" s="125"/>
      <c r="T397" s="62"/>
      <c r="AT397" s="103" t="s">
        <v>112</v>
      </c>
      <c r="AU397" s="103" t="s">
        <v>0</v>
      </c>
    </row>
    <row r="398" spans="2:65" s="155" customFormat="1">
      <c r="B398" s="159"/>
      <c r="D398" s="127" t="s">
        <v>154</v>
      </c>
      <c r="E398" s="156" t="s">
        <v>1</v>
      </c>
      <c r="F398" s="162" t="s">
        <v>504</v>
      </c>
      <c r="H398" s="161">
        <v>198</v>
      </c>
      <c r="I398" s="160"/>
      <c r="L398" s="159"/>
      <c r="M398" s="158"/>
      <c r="T398" s="157"/>
      <c r="AT398" s="156" t="s">
        <v>154</v>
      </c>
      <c r="AU398" s="156" t="s">
        <v>0</v>
      </c>
      <c r="AV398" s="155" t="s">
        <v>0</v>
      </c>
      <c r="AW398" s="155" t="s">
        <v>82</v>
      </c>
      <c r="AX398" s="155" t="s">
        <v>5</v>
      </c>
      <c r="AY398" s="156" t="s">
        <v>116</v>
      </c>
    </row>
    <row r="399" spans="2:65" s="142" customFormat="1" ht="22.8" customHeight="1">
      <c r="B399" s="149"/>
      <c r="D399" s="144" t="s">
        <v>34</v>
      </c>
      <c r="E399" s="152" t="s">
        <v>121</v>
      </c>
      <c r="F399" s="152" t="s">
        <v>503</v>
      </c>
      <c r="I399" s="151"/>
      <c r="J399" s="150">
        <f>BK399</f>
        <v>0</v>
      </c>
      <c r="L399" s="149"/>
      <c r="M399" s="148"/>
      <c r="P399" s="147">
        <f>SUM(P400:P405)</f>
        <v>0</v>
      </c>
      <c r="R399" s="147">
        <f>SUM(R400:R405)</f>
        <v>0</v>
      </c>
      <c r="T399" s="146">
        <f>SUM(T400:T405)</f>
        <v>0</v>
      </c>
      <c r="AR399" s="144" t="s">
        <v>5</v>
      </c>
      <c r="AT399" s="145" t="s">
        <v>34</v>
      </c>
      <c r="AU399" s="145" t="s">
        <v>5</v>
      </c>
      <c r="AY399" s="144" t="s">
        <v>116</v>
      </c>
      <c r="BK399" s="143">
        <f>SUM(BK400:BK405)</f>
        <v>0</v>
      </c>
    </row>
    <row r="400" spans="2:65" s="2" customFormat="1" ht="16.5" customHeight="1">
      <c r="B400" s="3"/>
      <c r="C400" s="141" t="s">
        <v>502</v>
      </c>
      <c r="D400" s="141" t="s">
        <v>117</v>
      </c>
      <c r="E400" s="140" t="s">
        <v>501</v>
      </c>
      <c r="F400" s="139" t="s">
        <v>500</v>
      </c>
      <c r="G400" s="138" t="s">
        <v>118</v>
      </c>
      <c r="H400" s="137">
        <v>315</v>
      </c>
      <c r="I400" s="136"/>
      <c r="J400" s="135">
        <f>ROUND(I400*H400,2)</f>
        <v>0</v>
      </c>
      <c r="K400" s="134"/>
      <c r="L400" s="3"/>
      <c r="M400" s="133" t="s">
        <v>1</v>
      </c>
      <c r="N400" s="132" t="s">
        <v>74</v>
      </c>
      <c r="P400" s="131">
        <f>O400*H400</f>
        <v>0</v>
      </c>
      <c r="Q400" s="131">
        <v>0</v>
      </c>
      <c r="R400" s="131">
        <f>Q400*H400</f>
        <v>0</v>
      </c>
      <c r="S400" s="131">
        <v>0</v>
      </c>
      <c r="T400" s="130">
        <f>S400*H400</f>
        <v>0</v>
      </c>
      <c r="AR400" s="128" t="s">
        <v>129</v>
      </c>
      <c r="AT400" s="128" t="s">
        <v>117</v>
      </c>
      <c r="AU400" s="128" t="s">
        <v>0</v>
      </c>
      <c r="AY400" s="103" t="s">
        <v>116</v>
      </c>
      <c r="BE400" s="129">
        <f>IF(N400="základní",J400,0)</f>
        <v>0</v>
      </c>
      <c r="BF400" s="129">
        <f>IF(N400="snížená",J400,0)</f>
        <v>0</v>
      </c>
      <c r="BG400" s="129">
        <f>IF(N400="zákl. přenesená",J400,0)</f>
        <v>0</v>
      </c>
      <c r="BH400" s="129">
        <f>IF(N400="sníž. přenesená",J400,0)</f>
        <v>0</v>
      </c>
      <c r="BI400" s="129">
        <f>IF(N400="nulová",J400,0)</f>
        <v>0</v>
      </c>
      <c r="BJ400" s="103" t="s">
        <v>5</v>
      </c>
      <c r="BK400" s="129">
        <f>ROUND(I400*H400,2)</f>
        <v>0</v>
      </c>
      <c r="BL400" s="103" t="s">
        <v>129</v>
      </c>
      <c r="BM400" s="128" t="s">
        <v>499</v>
      </c>
    </row>
    <row r="401" spans="2:65" s="2" customFormat="1">
      <c r="B401" s="3"/>
      <c r="D401" s="127" t="s">
        <v>112</v>
      </c>
      <c r="F401" s="126" t="s">
        <v>498</v>
      </c>
      <c r="I401" s="122"/>
      <c r="L401" s="3"/>
      <c r="M401" s="125"/>
      <c r="T401" s="62"/>
      <c r="AT401" s="103" t="s">
        <v>112</v>
      </c>
      <c r="AU401" s="103" t="s">
        <v>0</v>
      </c>
    </row>
    <row r="402" spans="2:65" s="2" customFormat="1">
      <c r="B402" s="3"/>
      <c r="D402" s="124" t="s">
        <v>110</v>
      </c>
      <c r="F402" s="123" t="s">
        <v>497</v>
      </c>
      <c r="I402" s="122"/>
      <c r="L402" s="3"/>
      <c r="M402" s="125"/>
      <c r="T402" s="62"/>
      <c r="AT402" s="103" t="s">
        <v>110</v>
      </c>
      <c r="AU402" s="103" t="s">
        <v>0</v>
      </c>
    </row>
    <row r="403" spans="2:65" s="2" customFormat="1" ht="21.75" customHeight="1">
      <c r="B403" s="3"/>
      <c r="C403" s="141" t="s">
        <v>496</v>
      </c>
      <c r="D403" s="141" t="s">
        <v>117</v>
      </c>
      <c r="E403" s="140" t="s">
        <v>495</v>
      </c>
      <c r="F403" s="139" t="s">
        <v>494</v>
      </c>
      <c r="G403" s="138" t="s">
        <v>118</v>
      </c>
      <c r="H403" s="137">
        <v>315</v>
      </c>
      <c r="I403" s="136"/>
      <c r="J403" s="135">
        <f>ROUND(I403*H403,2)</f>
        <v>0</v>
      </c>
      <c r="K403" s="134"/>
      <c r="L403" s="3"/>
      <c r="M403" s="133" t="s">
        <v>1</v>
      </c>
      <c r="N403" s="132" t="s">
        <v>74</v>
      </c>
      <c r="P403" s="131">
        <f>O403*H403</f>
        <v>0</v>
      </c>
      <c r="Q403" s="131">
        <v>0</v>
      </c>
      <c r="R403" s="131">
        <f>Q403*H403</f>
        <v>0</v>
      </c>
      <c r="S403" s="131">
        <v>0</v>
      </c>
      <c r="T403" s="130">
        <f>S403*H403</f>
        <v>0</v>
      </c>
      <c r="AR403" s="128" t="s">
        <v>129</v>
      </c>
      <c r="AT403" s="128" t="s">
        <v>117</v>
      </c>
      <c r="AU403" s="128" t="s">
        <v>0</v>
      </c>
      <c r="AY403" s="103" t="s">
        <v>116</v>
      </c>
      <c r="BE403" s="129">
        <f>IF(N403="základní",J403,0)</f>
        <v>0</v>
      </c>
      <c r="BF403" s="129">
        <f>IF(N403="snížená",J403,0)</f>
        <v>0</v>
      </c>
      <c r="BG403" s="129">
        <f>IF(N403="zákl. přenesená",J403,0)</f>
        <v>0</v>
      </c>
      <c r="BH403" s="129">
        <f>IF(N403="sníž. přenesená",J403,0)</f>
        <v>0</v>
      </c>
      <c r="BI403" s="129">
        <f>IF(N403="nulová",J403,0)</f>
        <v>0</v>
      </c>
      <c r="BJ403" s="103" t="s">
        <v>5</v>
      </c>
      <c r="BK403" s="129">
        <f>ROUND(I403*H403,2)</f>
        <v>0</v>
      </c>
      <c r="BL403" s="103" t="s">
        <v>129</v>
      </c>
      <c r="BM403" s="128" t="s">
        <v>493</v>
      </c>
    </row>
    <row r="404" spans="2:65" s="2" customFormat="1">
      <c r="B404" s="3"/>
      <c r="D404" s="127" t="s">
        <v>112</v>
      </c>
      <c r="F404" s="126" t="s">
        <v>492</v>
      </c>
      <c r="I404" s="122"/>
      <c r="L404" s="3"/>
      <c r="M404" s="125"/>
      <c r="T404" s="62"/>
      <c r="AT404" s="103" t="s">
        <v>112</v>
      </c>
      <c r="AU404" s="103" t="s">
        <v>0</v>
      </c>
    </row>
    <row r="405" spans="2:65" s="2" customFormat="1">
      <c r="B405" s="3"/>
      <c r="D405" s="124" t="s">
        <v>110</v>
      </c>
      <c r="F405" s="123" t="s">
        <v>491</v>
      </c>
      <c r="I405" s="122"/>
      <c r="L405" s="3"/>
      <c r="M405" s="125"/>
      <c r="T405" s="62"/>
      <c r="AT405" s="103" t="s">
        <v>110</v>
      </c>
      <c r="AU405" s="103" t="s">
        <v>0</v>
      </c>
    </row>
    <row r="406" spans="2:65" s="142" customFormat="1" ht="22.8" customHeight="1">
      <c r="B406" s="149"/>
      <c r="D406" s="144" t="s">
        <v>34</v>
      </c>
      <c r="E406" s="152" t="s">
        <v>129</v>
      </c>
      <c r="F406" s="152" t="s">
        <v>490</v>
      </c>
      <c r="I406" s="151"/>
      <c r="J406" s="150">
        <f>BK406</f>
        <v>0</v>
      </c>
      <c r="L406" s="149"/>
      <c r="M406" s="148"/>
      <c r="P406" s="147">
        <f>SUM(P407:P439)</f>
        <v>0</v>
      </c>
      <c r="R406" s="147">
        <f>SUM(R407:R439)</f>
        <v>74.51434046</v>
      </c>
      <c r="T406" s="146">
        <f>SUM(T407:T439)</f>
        <v>0</v>
      </c>
      <c r="AR406" s="144" t="s">
        <v>5</v>
      </c>
      <c r="AT406" s="145" t="s">
        <v>34</v>
      </c>
      <c r="AU406" s="145" t="s">
        <v>5</v>
      </c>
      <c r="AY406" s="144" t="s">
        <v>116</v>
      </c>
      <c r="BK406" s="143">
        <f>SUM(BK407:BK439)</f>
        <v>0</v>
      </c>
    </row>
    <row r="407" spans="2:65" s="2" customFormat="1" ht="16.5" customHeight="1">
      <c r="B407" s="3"/>
      <c r="C407" s="141" t="s">
        <v>489</v>
      </c>
      <c r="D407" s="141" t="s">
        <v>117</v>
      </c>
      <c r="E407" s="140" t="s">
        <v>488</v>
      </c>
      <c r="F407" s="139" t="s">
        <v>487</v>
      </c>
      <c r="G407" s="138" t="s">
        <v>190</v>
      </c>
      <c r="H407" s="137">
        <v>36.597999999999999</v>
      </c>
      <c r="I407" s="136"/>
      <c r="J407" s="135">
        <f>ROUND(I407*H407,2)</f>
        <v>0</v>
      </c>
      <c r="K407" s="134"/>
      <c r="L407" s="3"/>
      <c r="M407" s="133" t="s">
        <v>1</v>
      </c>
      <c r="N407" s="132" t="s">
        <v>74</v>
      </c>
      <c r="P407" s="131">
        <f>O407*H407</f>
        <v>0</v>
      </c>
      <c r="Q407" s="131">
        <v>1.8907700000000001</v>
      </c>
      <c r="R407" s="131">
        <f>Q407*H407</f>
        <v>69.198400460000002</v>
      </c>
      <c r="S407" s="131">
        <v>0</v>
      </c>
      <c r="T407" s="130">
        <f>S407*H407</f>
        <v>0</v>
      </c>
      <c r="AR407" s="128" t="s">
        <v>129</v>
      </c>
      <c r="AT407" s="128" t="s">
        <v>117</v>
      </c>
      <c r="AU407" s="128" t="s">
        <v>0</v>
      </c>
      <c r="AY407" s="103" t="s">
        <v>116</v>
      </c>
      <c r="BE407" s="129">
        <f>IF(N407="základní",J407,0)</f>
        <v>0</v>
      </c>
      <c r="BF407" s="129">
        <f>IF(N407="snížená",J407,0)</f>
        <v>0</v>
      </c>
      <c r="BG407" s="129">
        <f>IF(N407="zákl. přenesená",J407,0)</f>
        <v>0</v>
      </c>
      <c r="BH407" s="129">
        <f>IF(N407="sníž. přenesená",J407,0)</f>
        <v>0</v>
      </c>
      <c r="BI407" s="129">
        <f>IF(N407="nulová",J407,0)</f>
        <v>0</v>
      </c>
      <c r="BJ407" s="103" t="s">
        <v>5</v>
      </c>
      <c r="BK407" s="129">
        <f>ROUND(I407*H407,2)</f>
        <v>0</v>
      </c>
      <c r="BL407" s="103" t="s">
        <v>129</v>
      </c>
      <c r="BM407" s="128" t="s">
        <v>486</v>
      </c>
    </row>
    <row r="408" spans="2:65" s="2" customFormat="1" ht="17.399999999999999">
      <c r="B408" s="3"/>
      <c r="D408" s="127" t="s">
        <v>112</v>
      </c>
      <c r="F408" s="126" t="s">
        <v>485</v>
      </c>
      <c r="I408" s="122"/>
      <c r="L408" s="3"/>
      <c r="M408" s="125"/>
      <c r="T408" s="62"/>
      <c r="AT408" s="103" t="s">
        <v>112</v>
      </c>
      <c r="AU408" s="103" t="s">
        <v>0</v>
      </c>
    </row>
    <row r="409" spans="2:65" s="2" customFormat="1">
      <c r="B409" s="3"/>
      <c r="D409" s="124" t="s">
        <v>110</v>
      </c>
      <c r="F409" s="123" t="s">
        <v>484</v>
      </c>
      <c r="I409" s="122"/>
      <c r="L409" s="3"/>
      <c r="M409" s="125"/>
      <c r="T409" s="62"/>
      <c r="AT409" s="103" t="s">
        <v>110</v>
      </c>
      <c r="AU409" s="103" t="s">
        <v>0</v>
      </c>
    </row>
    <row r="410" spans="2:65" s="155" customFormat="1">
      <c r="B410" s="159"/>
      <c r="D410" s="127" t="s">
        <v>154</v>
      </c>
      <c r="E410" s="156" t="s">
        <v>1</v>
      </c>
      <c r="F410" s="162" t="s">
        <v>483</v>
      </c>
      <c r="H410" s="161">
        <v>19.68</v>
      </c>
      <c r="I410" s="160"/>
      <c r="L410" s="159"/>
      <c r="M410" s="158"/>
      <c r="T410" s="157"/>
      <c r="AT410" s="156" t="s">
        <v>154</v>
      </c>
      <c r="AU410" s="156" t="s">
        <v>0</v>
      </c>
      <c r="AV410" s="155" t="s">
        <v>0</v>
      </c>
      <c r="AW410" s="155" t="s">
        <v>82</v>
      </c>
      <c r="AX410" s="155" t="s">
        <v>38</v>
      </c>
      <c r="AY410" s="156" t="s">
        <v>116</v>
      </c>
    </row>
    <row r="411" spans="2:65" s="155" customFormat="1">
      <c r="B411" s="159"/>
      <c r="D411" s="127" t="s">
        <v>154</v>
      </c>
      <c r="E411" s="156" t="s">
        <v>1</v>
      </c>
      <c r="F411" s="162" t="s">
        <v>482</v>
      </c>
      <c r="H411" s="161">
        <v>10.57</v>
      </c>
      <c r="I411" s="160"/>
      <c r="L411" s="159"/>
      <c r="M411" s="158"/>
      <c r="T411" s="157"/>
      <c r="AT411" s="156" t="s">
        <v>154</v>
      </c>
      <c r="AU411" s="156" t="s">
        <v>0</v>
      </c>
      <c r="AV411" s="155" t="s">
        <v>0</v>
      </c>
      <c r="AW411" s="155" t="s">
        <v>82</v>
      </c>
      <c r="AX411" s="155" t="s">
        <v>38</v>
      </c>
      <c r="AY411" s="156" t="s">
        <v>116</v>
      </c>
    </row>
    <row r="412" spans="2:65" s="155" customFormat="1">
      <c r="B412" s="159"/>
      <c r="D412" s="127" t="s">
        <v>154</v>
      </c>
      <c r="E412" s="156" t="s">
        <v>1</v>
      </c>
      <c r="F412" s="162" t="s">
        <v>481</v>
      </c>
      <c r="H412" s="161">
        <v>6.3479999999999999</v>
      </c>
      <c r="I412" s="160"/>
      <c r="L412" s="159"/>
      <c r="M412" s="158"/>
      <c r="T412" s="157"/>
      <c r="AT412" s="156" t="s">
        <v>154</v>
      </c>
      <c r="AU412" s="156" t="s">
        <v>0</v>
      </c>
      <c r="AV412" s="155" t="s">
        <v>0</v>
      </c>
      <c r="AW412" s="155" t="s">
        <v>82</v>
      </c>
      <c r="AX412" s="155" t="s">
        <v>38</v>
      </c>
      <c r="AY412" s="156" t="s">
        <v>116</v>
      </c>
    </row>
    <row r="413" spans="2:65" s="175" customFormat="1">
      <c r="B413" s="179"/>
      <c r="D413" s="127" t="s">
        <v>154</v>
      </c>
      <c r="E413" s="176" t="s">
        <v>1</v>
      </c>
      <c r="F413" s="182" t="s">
        <v>414</v>
      </c>
      <c r="H413" s="181">
        <v>36.597999999999999</v>
      </c>
      <c r="I413" s="180"/>
      <c r="L413" s="179"/>
      <c r="M413" s="178"/>
      <c r="T413" s="177"/>
      <c r="AT413" s="176" t="s">
        <v>154</v>
      </c>
      <c r="AU413" s="176" t="s">
        <v>0</v>
      </c>
      <c r="AV413" s="175" t="s">
        <v>129</v>
      </c>
      <c r="AW413" s="175" t="s">
        <v>82</v>
      </c>
      <c r="AX413" s="175" t="s">
        <v>5</v>
      </c>
      <c r="AY413" s="176" t="s">
        <v>116</v>
      </c>
    </row>
    <row r="414" spans="2:65" s="2" customFormat="1" ht="24.15" customHeight="1">
      <c r="B414" s="3"/>
      <c r="C414" s="141" t="s">
        <v>480</v>
      </c>
      <c r="D414" s="141" t="s">
        <v>117</v>
      </c>
      <c r="E414" s="140" t="s">
        <v>479</v>
      </c>
      <c r="F414" s="139" t="s">
        <v>478</v>
      </c>
      <c r="G414" s="138" t="s">
        <v>223</v>
      </c>
      <c r="H414" s="137">
        <v>7</v>
      </c>
      <c r="I414" s="136"/>
      <c r="J414" s="135">
        <f>ROUND(I414*H414,2)</f>
        <v>0</v>
      </c>
      <c r="K414" s="134"/>
      <c r="L414" s="3"/>
      <c r="M414" s="133" t="s">
        <v>1</v>
      </c>
      <c r="N414" s="132" t="s">
        <v>74</v>
      </c>
      <c r="P414" s="131">
        <f>O414*H414</f>
        <v>0</v>
      </c>
      <c r="Q414" s="131">
        <v>8.7419999999999998E-2</v>
      </c>
      <c r="R414" s="131">
        <f>Q414*H414</f>
        <v>0.61193999999999993</v>
      </c>
      <c r="S414" s="131">
        <v>0</v>
      </c>
      <c r="T414" s="130">
        <f>S414*H414</f>
        <v>0</v>
      </c>
      <c r="AR414" s="128" t="s">
        <v>129</v>
      </c>
      <c r="AT414" s="128" t="s">
        <v>117</v>
      </c>
      <c r="AU414" s="128" t="s">
        <v>0</v>
      </c>
      <c r="AY414" s="103" t="s">
        <v>116</v>
      </c>
      <c r="BE414" s="129">
        <f>IF(N414="základní",J414,0)</f>
        <v>0</v>
      </c>
      <c r="BF414" s="129">
        <f>IF(N414="snížená",J414,0)</f>
        <v>0</v>
      </c>
      <c r="BG414" s="129">
        <f>IF(N414="zákl. přenesená",J414,0)</f>
        <v>0</v>
      </c>
      <c r="BH414" s="129">
        <f>IF(N414="sníž. přenesená",J414,0)</f>
        <v>0</v>
      </c>
      <c r="BI414" s="129">
        <f>IF(N414="nulová",J414,0)</f>
        <v>0</v>
      </c>
      <c r="BJ414" s="103" t="s">
        <v>5</v>
      </c>
      <c r="BK414" s="129">
        <f>ROUND(I414*H414,2)</f>
        <v>0</v>
      </c>
      <c r="BL414" s="103" t="s">
        <v>129</v>
      </c>
      <c r="BM414" s="128" t="s">
        <v>477</v>
      </c>
    </row>
    <row r="415" spans="2:65" s="2" customFormat="1" ht="17.399999999999999">
      <c r="B415" s="3"/>
      <c r="D415" s="127" t="s">
        <v>112</v>
      </c>
      <c r="F415" s="126" t="s">
        <v>476</v>
      </c>
      <c r="I415" s="122"/>
      <c r="L415" s="3"/>
      <c r="M415" s="125"/>
      <c r="T415" s="62"/>
      <c r="AT415" s="103" t="s">
        <v>112</v>
      </c>
      <c r="AU415" s="103" t="s">
        <v>0</v>
      </c>
    </row>
    <row r="416" spans="2:65" s="2" customFormat="1">
      <c r="B416" s="3"/>
      <c r="D416" s="124" t="s">
        <v>110</v>
      </c>
      <c r="F416" s="123" t="s">
        <v>475</v>
      </c>
      <c r="I416" s="122"/>
      <c r="L416" s="3"/>
      <c r="M416" s="125"/>
      <c r="T416" s="62"/>
      <c r="AT416" s="103" t="s">
        <v>110</v>
      </c>
      <c r="AU416" s="103" t="s">
        <v>0</v>
      </c>
    </row>
    <row r="417" spans="2:65" s="2" customFormat="1" ht="24.15" customHeight="1">
      <c r="B417" s="3"/>
      <c r="C417" s="173" t="s">
        <v>474</v>
      </c>
      <c r="D417" s="173" t="s">
        <v>125</v>
      </c>
      <c r="E417" s="172" t="s">
        <v>473</v>
      </c>
      <c r="F417" s="171" t="s">
        <v>471</v>
      </c>
      <c r="G417" s="170" t="s">
        <v>223</v>
      </c>
      <c r="H417" s="169">
        <v>4</v>
      </c>
      <c r="I417" s="168"/>
      <c r="J417" s="167">
        <f>ROUND(I417*H417,2)</f>
        <v>0</v>
      </c>
      <c r="K417" s="166"/>
      <c r="L417" s="165"/>
      <c r="M417" s="164" t="s">
        <v>1</v>
      </c>
      <c r="N417" s="163" t="s">
        <v>74</v>
      </c>
      <c r="P417" s="131">
        <f>O417*H417</f>
        <v>0</v>
      </c>
      <c r="Q417" s="131">
        <v>0.04</v>
      </c>
      <c r="R417" s="131">
        <f>Q417*H417</f>
        <v>0.16</v>
      </c>
      <c r="S417" s="131">
        <v>0</v>
      </c>
      <c r="T417" s="130">
        <f>S417*H417</f>
        <v>0</v>
      </c>
      <c r="AR417" s="128" t="s">
        <v>213</v>
      </c>
      <c r="AT417" s="128" t="s">
        <v>125</v>
      </c>
      <c r="AU417" s="128" t="s">
        <v>0</v>
      </c>
      <c r="AY417" s="103" t="s">
        <v>116</v>
      </c>
      <c r="BE417" s="129">
        <f>IF(N417="základní",J417,0)</f>
        <v>0</v>
      </c>
      <c r="BF417" s="129">
        <f>IF(N417="snížená",J417,0)</f>
        <v>0</v>
      </c>
      <c r="BG417" s="129">
        <f>IF(N417="zákl. přenesená",J417,0)</f>
        <v>0</v>
      </c>
      <c r="BH417" s="129">
        <f>IF(N417="sníž. přenesená",J417,0)</f>
        <v>0</v>
      </c>
      <c r="BI417" s="129">
        <f>IF(N417="nulová",J417,0)</f>
        <v>0</v>
      </c>
      <c r="BJ417" s="103" t="s">
        <v>5</v>
      </c>
      <c r="BK417" s="129">
        <f>ROUND(I417*H417,2)</f>
        <v>0</v>
      </c>
      <c r="BL417" s="103" t="s">
        <v>129</v>
      </c>
      <c r="BM417" s="128" t="s">
        <v>472</v>
      </c>
    </row>
    <row r="418" spans="2:65" s="2" customFormat="1">
      <c r="B418" s="3"/>
      <c r="D418" s="127" t="s">
        <v>112</v>
      </c>
      <c r="F418" s="126" t="s">
        <v>471</v>
      </c>
      <c r="I418" s="122"/>
      <c r="L418" s="3"/>
      <c r="M418" s="125"/>
      <c r="T418" s="62"/>
      <c r="AT418" s="103" t="s">
        <v>112</v>
      </c>
      <c r="AU418" s="103" t="s">
        <v>0</v>
      </c>
    </row>
    <row r="419" spans="2:65" s="2" customFormat="1" ht="24.15" customHeight="1">
      <c r="B419" s="3"/>
      <c r="C419" s="173" t="s">
        <v>470</v>
      </c>
      <c r="D419" s="173" t="s">
        <v>125</v>
      </c>
      <c r="E419" s="172" t="s">
        <v>469</v>
      </c>
      <c r="F419" s="171" t="s">
        <v>467</v>
      </c>
      <c r="G419" s="170" t="s">
        <v>223</v>
      </c>
      <c r="H419" s="169">
        <v>2</v>
      </c>
      <c r="I419" s="168"/>
      <c r="J419" s="167">
        <f>ROUND(I419*H419,2)</f>
        <v>0</v>
      </c>
      <c r="K419" s="166"/>
      <c r="L419" s="165"/>
      <c r="M419" s="164" t="s">
        <v>1</v>
      </c>
      <c r="N419" s="163" t="s">
        <v>74</v>
      </c>
      <c r="P419" s="131">
        <f>O419*H419</f>
        <v>0</v>
      </c>
      <c r="Q419" s="131">
        <v>5.0999999999999997E-2</v>
      </c>
      <c r="R419" s="131">
        <f>Q419*H419</f>
        <v>0.10199999999999999</v>
      </c>
      <c r="S419" s="131">
        <v>0</v>
      </c>
      <c r="T419" s="130">
        <f>S419*H419</f>
        <v>0</v>
      </c>
      <c r="AR419" s="128" t="s">
        <v>213</v>
      </c>
      <c r="AT419" s="128" t="s">
        <v>125</v>
      </c>
      <c r="AU419" s="128" t="s">
        <v>0</v>
      </c>
      <c r="AY419" s="103" t="s">
        <v>116</v>
      </c>
      <c r="BE419" s="129">
        <f>IF(N419="základní",J419,0)</f>
        <v>0</v>
      </c>
      <c r="BF419" s="129">
        <f>IF(N419="snížená",J419,0)</f>
        <v>0</v>
      </c>
      <c r="BG419" s="129">
        <f>IF(N419="zákl. přenesená",J419,0)</f>
        <v>0</v>
      </c>
      <c r="BH419" s="129">
        <f>IF(N419="sníž. přenesená",J419,0)</f>
        <v>0</v>
      </c>
      <c r="BI419" s="129">
        <f>IF(N419="nulová",J419,0)</f>
        <v>0</v>
      </c>
      <c r="BJ419" s="103" t="s">
        <v>5</v>
      </c>
      <c r="BK419" s="129">
        <f>ROUND(I419*H419,2)</f>
        <v>0</v>
      </c>
      <c r="BL419" s="103" t="s">
        <v>129</v>
      </c>
      <c r="BM419" s="128" t="s">
        <v>468</v>
      </c>
    </row>
    <row r="420" spans="2:65" s="2" customFormat="1">
      <c r="B420" s="3"/>
      <c r="D420" s="127" t="s">
        <v>112</v>
      </c>
      <c r="F420" s="126" t="s">
        <v>467</v>
      </c>
      <c r="I420" s="122"/>
      <c r="L420" s="3"/>
      <c r="M420" s="125"/>
      <c r="T420" s="62"/>
      <c r="AT420" s="103" t="s">
        <v>112</v>
      </c>
      <c r="AU420" s="103" t="s">
        <v>0</v>
      </c>
    </row>
    <row r="421" spans="2:65" s="2" customFormat="1" ht="24.15" customHeight="1">
      <c r="B421" s="3"/>
      <c r="C421" s="173" t="s">
        <v>466</v>
      </c>
      <c r="D421" s="173" t="s">
        <v>125</v>
      </c>
      <c r="E421" s="172" t="s">
        <v>465</v>
      </c>
      <c r="F421" s="171" t="s">
        <v>463</v>
      </c>
      <c r="G421" s="170" t="s">
        <v>223</v>
      </c>
      <c r="H421" s="169">
        <v>1</v>
      </c>
      <c r="I421" s="168"/>
      <c r="J421" s="167">
        <f>ROUND(I421*H421,2)</f>
        <v>0</v>
      </c>
      <c r="K421" s="166"/>
      <c r="L421" s="165"/>
      <c r="M421" s="164" t="s">
        <v>1</v>
      </c>
      <c r="N421" s="163" t="s">
        <v>74</v>
      </c>
      <c r="P421" s="131">
        <f>O421*H421</f>
        <v>0</v>
      </c>
      <c r="Q421" s="131">
        <v>6.8000000000000005E-2</v>
      </c>
      <c r="R421" s="131">
        <f>Q421*H421</f>
        <v>6.8000000000000005E-2</v>
      </c>
      <c r="S421" s="131">
        <v>0</v>
      </c>
      <c r="T421" s="130">
        <f>S421*H421</f>
        <v>0</v>
      </c>
      <c r="AR421" s="128" t="s">
        <v>213</v>
      </c>
      <c r="AT421" s="128" t="s">
        <v>125</v>
      </c>
      <c r="AU421" s="128" t="s">
        <v>0</v>
      </c>
      <c r="AY421" s="103" t="s">
        <v>116</v>
      </c>
      <c r="BE421" s="129">
        <f>IF(N421="základní",J421,0)</f>
        <v>0</v>
      </c>
      <c r="BF421" s="129">
        <f>IF(N421="snížená",J421,0)</f>
        <v>0</v>
      </c>
      <c r="BG421" s="129">
        <f>IF(N421="zákl. přenesená",J421,0)</f>
        <v>0</v>
      </c>
      <c r="BH421" s="129">
        <f>IF(N421="sníž. přenesená",J421,0)</f>
        <v>0</v>
      </c>
      <c r="BI421" s="129">
        <f>IF(N421="nulová",J421,0)</f>
        <v>0</v>
      </c>
      <c r="BJ421" s="103" t="s">
        <v>5</v>
      </c>
      <c r="BK421" s="129">
        <f>ROUND(I421*H421,2)</f>
        <v>0</v>
      </c>
      <c r="BL421" s="103" t="s">
        <v>129</v>
      </c>
      <c r="BM421" s="128" t="s">
        <v>464</v>
      </c>
    </row>
    <row r="422" spans="2:65" s="2" customFormat="1">
      <c r="B422" s="3"/>
      <c r="D422" s="127" t="s">
        <v>112</v>
      </c>
      <c r="F422" s="126" t="s">
        <v>463</v>
      </c>
      <c r="I422" s="122"/>
      <c r="L422" s="3"/>
      <c r="M422" s="125"/>
      <c r="T422" s="62"/>
      <c r="AT422" s="103" t="s">
        <v>112</v>
      </c>
      <c r="AU422" s="103" t="s">
        <v>0</v>
      </c>
    </row>
    <row r="423" spans="2:65" s="2" customFormat="1" ht="24.15" customHeight="1">
      <c r="B423" s="3"/>
      <c r="C423" s="141" t="s">
        <v>462</v>
      </c>
      <c r="D423" s="141" t="s">
        <v>117</v>
      </c>
      <c r="E423" s="140" t="s">
        <v>461</v>
      </c>
      <c r="F423" s="139" t="s">
        <v>460</v>
      </c>
      <c r="G423" s="138" t="s">
        <v>223</v>
      </c>
      <c r="H423" s="137">
        <v>1</v>
      </c>
      <c r="I423" s="136"/>
      <c r="J423" s="135">
        <f>ROUND(I423*H423,2)</f>
        <v>0</v>
      </c>
      <c r="K423" s="134"/>
      <c r="L423" s="3"/>
      <c r="M423" s="133" t="s">
        <v>1</v>
      </c>
      <c r="N423" s="132" t="s">
        <v>74</v>
      </c>
      <c r="P423" s="131">
        <f>O423*H423</f>
        <v>0</v>
      </c>
      <c r="Q423" s="131">
        <v>8.7419999999999998E-2</v>
      </c>
      <c r="R423" s="131">
        <f>Q423*H423</f>
        <v>8.7419999999999998E-2</v>
      </c>
      <c r="S423" s="131">
        <v>0</v>
      </c>
      <c r="T423" s="130">
        <f>S423*H423</f>
        <v>0</v>
      </c>
      <c r="AR423" s="128" t="s">
        <v>129</v>
      </c>
      <c r="AT423" s="128" t="s">
        <v>117</v>
      </c>
      <c r="AU423" s="128" t="s">
        <v>0</v>
      </c>
      <c r="AY423" s="103" t="s">
        <v>116</v>
      </c>
      <c r="BE423" s="129">
        <f>IF(N423="základní",J423,0)</f>
        <v>0</v>
      </c>
      <c r="BF423" s="129">
        <f>IF(N423="snížená",J423,0)</f>
        <v>0</v>
      </c>
      <c r="BG423" s="129">
        <f>IF(N423="zákl. přenesená",J423,0)</f>
        <v>0</v>
      </c>
      <c r="BH423" s="129">
        <f>IF(N423="sníž. přenesená",J423,0)</f>
        <v>0</v>
      </c>
      <c r="BI423" s="129">
        <f>IF(N423="nulová",J423,0)</f>
        <v>0</v>
      </c>
      <c r="BJ423" s="103" t="s">
        <v>5</v>
      </c>
      <c r="BK423" s="129">
        <f>ROUND(I423*H423,2)</f>
        <v>0</v>
      </c>
      <c r="BL423" s="103" t="s">
        <v>129</v>
      </c>
      <c r="BM423" s="128" t="s">
        <v>459</v>
      </c>
    </row>
    <row r="424" spans="2:65" s="2" customFormat="1" ht="17.399999999999999">
      <c r="B424" s="3"/>
      <c r="D424" s="127" t="s">
        <v>112</v>
      </c>
      <c r="F424" s="126" t="s">
        <v>458</v>
      </c>
      <c r="I424" s="122"/>
      <c r="L424" s="3"/>
      <c r="M424" s="125"/>
      <c r="T424" s="62"/>
      <c r="AT424" s="103" t="s">
        <v>112</v>
      </c>
      <c r="AU424" s="103" t="s">
        <v>0</v>
      </c>
    </row>
    <row r="425" spans="2:65" s="2" customFormat="1">
      <c r="B425" s="3"/>
      <c r="D425" s="124" t="s">
        <v>110</v>
      </c>
      <c r="F425" s="123" t="s">
        <v>457</v>
      </c>
      <c r="I425" s="122"/>
      <c r="L425" s="3"/>
      <c r="M425" s="125"/>
      <c r="T425" s="62"/>
      <c r="AT425" s="103" t="s">
        <v>110</v>
      </c>
      <c r="AU425" s="103" t="s">
        <v>0</v>
      </c>
    </row>
    <row r="426" spans="2:65" s="2" customFormat="1" ht="24.15" customHeight="1">
      <c r="B426" s="3"/>
      <c r="C426" s="173" t="s">
        <v>456</v>
      </c>
      <c r="D426" s="173" t="s">
        <v>125</v>
      </c>
      <c r="E426" s="172" t="s">
        <v>455</v>
      </c>
      <c r="F426" s="171" t="s">
        <v>453</v>
      </c>
      <c r="G426" s="170" t="s">
        <v>223</v>
      </c>
      <c r="H426" s="169">
        <v>1</v>
      </c>
      <c r="I426" s="168"/>
      <c r="J426" s="167">
        <f>ROUND(I426*H426,2)</f>
        <v>0</v>
      </c>
      <c r="K426" s="166"/>
      <c r="L426" s="165"/>
      <c r="M426" s="164" t="s">
        <v>1</v>
      </c>
      <c r="N426" s="163" t="s">
        <v>74</v>
      </c>
      <c r="P426" s="131">
        <f>O426*H426</f>
        <v>0</v>
      </c>
      <c r="Q426" s="131">
        <v>8.1000000000000003E-2</v>
      </c>
      <c r="R426" s="131">
        <f>Q426*H426</f>
        <v>8.1000000000000003E-2</v>
      </c>
      <c r="S426" s="131">
        <v>0</v>
      </c>
      <c r="T426" s="130">
        <f>S426*H426</f>
        <v>0</v>
      </c>
      <c r="AR426" s="128" t="s">
        <v>213</v>
      </c>
      <c r="AT426" s="128" t="s">
        <v>125</v>
      </c>
      <c r="AU426" s="128" t="s">
        <v>0</v>
      </c>
      <c r="AY426" s="103" t="s">
        <v>116</v>
      </c>
      <c r="BE426" s="129">
        <f>IF(N426="základní",J426,0)</f>
        <v>0</v>
      </c>
      <c r="BF426" s="129">
        <f>IF(N426="snížená",J426,0)</f>
        <v>0</v>
      </c>
      <c r="BG426" s="129">
        <f>IF(N426="zákl. přenesená",J426,0)</f>
        <v>0</v>
      </c>
      <c r="BH426" s="129">
        <f>IF(N426="sníž. přenesená",J426,0)</f>
        <v>0</v>
      </c>
      <c r="BI426" s="129">
        <f>IF(N426="nulová",J426,0)</f>
        <v>0</v>
      </c>
      <c r="BJ426" s="103" t="s">
        <v>5</v>
      </c>
      <c r="BK426" s="129">
        <f>ROUND(I426*H426,2)</f>
        <v>0</v>
      </c>
      <c r="BL426" s="103" t="s">
        <v>129</v>
      </c>
      <c r="BM426" s="128" t="s">
        <v>454</v>
      </c>
    </row>
    <row r="427" spans="2:65" s="2" customFormat="1">
      <c r="B427" s="3"/>
      <c r="D427" s="127" t="s">
        <v>112</v>
      </c>
      <c r="F427" s="126" t="s">
        <v>453</v>
      </c>
      <c r="I427" s="122"/>
      <c r="L427" s="3"/>
      <c r="M427" s="125"/>
      <c r="T427" s="62"/>
      <c r="AT427" s="103" t="s">
        <v>112</v>
      </c>
      <c r="AU427" s="103" t="s">
        <v>0</v>
      </c>
    </row>
    <row r="428" spans="2:65" s="2" customFormat="1" ht="33" customHeight="1">
      <c r="B428" s="3"/>
      <c r="C428" s="141" t="s">
        <v>452</v>
      </c>
      <c r="D428" s="141" t="s">
        <v>117</v>
      </c>
      <c r="E428" s="140" t="s">
        <v>451</v>
      </c>
      <c r="F428" s="139" t="s">
        <v>450</v>
      </c>
      <c r="G428" s="138" t="s">
        <v>190</v>
      </c>
      <c r="H428" s="137">
        <v>1.8</v>
      </c>
      <c r="I428" s="136"/>
      <c r="J428" s="135">
        <f>ROUND(I428*H428,2)</f>
        <v>0</v>
      </c>
      <c r="K428" s="134"/>
      <c r="L428" s="3"/>
      <c r="M428" s="133" t="s">
        <v>1</v>
      </c>
      <c r="N428" s="132" t="s">
        <v>74</v>
      </c>
      <c r="P428" s="131">
        <f>O428*H428</f>
        <v>0</v>
      </c>
      <c r="Q428" s="131">
        <v>2.3010199999999998</v>
      </c>
      <c r="R428" s="131">
        <f>Q428*H428</f>
        <v>4.1418359999999996</v>
      </c>
      <c r="S428" s="131">
        <v>0</v>
      </c>
      <c r="T428" s="130">
        <f>S428*H428</f>
        <v>0</v>
      </c>
      <c r="AR428" s="128" t="s">
        <v>129</v>
      </c>
      <c r="AT428" s="128" t="s">
        <v>117</v>
      </c>
      <c r="AU428" s="128" t="s">
        <v>0</v>
      </c>
      <c r="AY428" s="103" t="s">
        <v>116</v>
      </c>
      <c r="BE428" s="129">
        <f>IF(N428="základní",J428,0)</f>
        <v>0</v>
      </c>
      <c r="BF428" s="129">
        <f>IF(N428="snížená",J428,0)</f>
        <v>0</v>
      </c>
      <c r="BG428" s="129">
        <f>IF(N428="zákl. přenesená",J428,0)</f>
        <v>0</v>
      </c>
      <c r="BH428" s="129">
        <f>IF(N428="sníž. přenesená",J428,0)</f>
        <v>0</v>
      </c>
      <c r="BI428" s="129">
        <f>IF(N428="nulová",J428,0)</f>
        <v>0</v>
      </c>
      <c r="BJ428" s="103" t="s">
        <v>5</v>
      </c>
      <c r="BK428" s="129">
        <f>ROUND(I428*H428,2)</f>
        <v>0</v>
      </c>
      <c r="BL428" s="103" t="s">
        <v>129</v>
      </c>
      <c r="BM428" s="128" t="s">
        <v>449</v>
      </c>
    </row>
    <row r="429" spans="2:65" s="2" customFormat="1" ht="26.1">
      <c r="B429" s="3"/>
      <c r="D429" s="127" t="s">
        <v>112</v>
      </c>
      <c r="F429" s="126" t="s">
        <v>448</v>
      </c>
      <c r="I429" s="122"/>
      <c r="L429" s="3"/>
      <c r="M429" s="125"/>
      <c r="T429" s="62"/>
      <c r="AT429" s="103" t="s">
        <v>112</v>
      </c>
      <c r="AU429" s="103" t="s">
        <v>0</v>
      </c>
    </row>
    <row r="430" spans="2:65" s="2" customFormat="1">
      <c r="B430" s="3"/>
      <c r="D430" s="124" t="s">
        <v>110</v>
      </c>
      <c r="F430" s="123" t="s">
        <v>447</v>
      </c>
      <c r="I430" s="122"/>
      <c r="L430" s="3"/>
      <c r="M430" s="125"/>
      <c r="T430" s="62"/>
      <c r="AT430" s="103" t="s">
        <v>110</v>
      </c>
      <c r="AU430" s="103" t="s">
        <v>0</v>
      </c>
    </row>
    <row r="431" spans="2:65" s="155" customFormat="1">
      <c r="B431" s="159"/>
      <c r="D431" s="127" t="s">
        <v>154</v>
      </c>
      <c r="E431" s="156" t="s">
        <v>1</v>
      </c>
      <c r="F431" s="162" t="s">
        <v>446</v>
      </c>
      <c r="H431" s="161">
        <v>1.8</v>
      </c>
      <c r="I431" s="160"/>
      <c r="L431" s="159"/>
      <c r="M431" s="158"/>
      <c r="T431" s="157"/>
      <c r="AT431" s="156" t="s">
        <v>154</v>
      </c>
      <c r="AU431" s="156" t="s">
        <v>0</v>
      </c>
      <c r="AV431" s="155" t="s">
        <v>0</v>
      </c>
      <c r="AW431" s="155" t="s">
        <v>82</v>
      </c>
      <c r="AX431" s="155" t="s">
        <v>5</v>
      </c>
      <c r="AY431" s="156" t="s">
        <v>116</v>
      </c>
    </row>
    <row r="432" spans="2:65" s="2" customFormat="1" ht="24.15" customHeight="1">
      <c r="B432" s="3"/>
      <c r="C432" s="141" t="s">
        <v>445</v>
      </c>
      <c r="D432" s="141" t="s">
        <v>117</v>
      </c>
      <c r="E432" s="140" t="s">
        <v>444</v>
      </c>
      <c r="F432" s="139" t="s">
        <v>443</v>
      </c>
      <c r="G432" s="138" t="s">
        <v>183</v>
      </c>
      <c r="H432" s="137">
        <v>4.8</v>
      </c>
      <c r="I432" s="136"/>
      <c r="J432" s="135">
        <f>ROUND(I432*H432,2)</f>
        <v>0</v>
      </c>
      <c r="K432" s="134"/>
      <c r="L432" s="3"/>
      <c r="M432" s="133" t="s">
        <v>1</v>
      </c>
      <c r="N432" s="132" t="s">
        <v>74</v>
      </c>
      <c r="P432" s="131">
        <f>O432*H432</f>
        <v>0</v>
      </c>
      <c r="Q432" s="131">
        <v>1.328E-2</v>
      </c>
      <c r="R432" s="131">
        <f>Q432*H432</f>
        <v>6.3743999999999995E-2</v>
      </c>
      <c r="S432" s="131">
        <v>0</v>
      </c>
      <c r="T432" s="130">
        <f>S432*H432</f>
        <v>0</v>
      </c>
      <c r="AR432" s="128" t="s">
        <v>129</v>
      </c>
      <c r="AT432" s="128" t="s">
        <v>117</v>
      </c>
      <c r="AU432" s="128" t="s">
        <v>0</v>
      </c>
      <c r="AY432" s="103" t="s">
        <v>116</v>
      </c>
      <c r="BE432" s="129">
        <f>IF(N432="základní",J432,0)</f>
        <v>0</v>
      </c>
      <c r="BF432" s="129">
        <f>IF(N432="snížená",J432,0)</f>
        <v>0</v>
      </c>
      <c r="BG432" s="129">
        <f>IF(N432="zákl. přenesená",J432,0)</f>
        <v>0</v>
      </c>
      <c r="BH432" s="129">
        <f>IF(N432="sníž. přenesená",J432,0)</f>
        <v>0</v>
      </c>
      <c r="BI432" s="129">
        <f>IF(N432="nulová",J432,0)</f>
        <v>0</v>
      </c>
      <c r="BJ432" s="103" t="s">
        <v>5</v>
      </c>
      <c r="BK432" s="129">
        <f>ROUND(I432*H432,2)</f>
        <v>0</v>
      </c>
      <c r="BL432" s="103" t="s">
        <v>129</v>
      </c>
      <c r="BM432" s="128" t="s">
        <v>442</v>
      </c>
    </row>
    <row r="433" spans="2:65" s="2" customFormat="1" ht="17.399999999999999">
      <c r="B433" s="3"/>
      <c r="D433" s="127" t="s">
        <v>112</v>
      </c>
      <c r="F433" s="126" t="s">
        <v>441</v>
      </c>
      <c r="I433" s="122"/>
      <c r="L433" s="3"/>
      <c r="M433" s="125"/>
      <c r="T433" s="62"/>
      <c r="AT433" s="103" t="s">
        <v>112</v>
      </c>
      <c r="AU433" s="103" t="s">
        <v>0</v>
      </c>
    </row>
    <row r="434" spans="2:65" s="2" customFormat="1">
      <c r="B434" s="3"/>
      <c r="D434" s="124" t="s">
        <v>110</v>
      </c>
      <c r="F434" s="123" t="s">
        <v>440</v>
      </c>
      <c r="I434" s="122"/>
      <c r="L434" s="3"/>
      <c r="M434" s="125"/>
      <c r="T434" s="62"/>
      <c r="AT434" s="103" t="s">
        <v>110</v>
      </c>
      <c r="AU434" s="103" t="s">
        <v>0</v>
      </c>
    </row>
    <row r="435" spans="2:65" s="155" customFormat="1">
      <c r="B435" s="159"/>
      <c r="D435" s="127" t="s">
        <v>154</v>
      </c>
      <c r="E435" s="156" t="s">
        <v>1</v>
      </c>
      <c r="F435" s="162" t="s">
        <v>433</v>
      </c>
      <c r="H435" s="161">
        <v>4.8</v>
      </c>
      <c r="I435" s="160"/>
      <c r="L435" s="159"/>
      <c r="M435" s="158"/>
      <c r="T435" s="157"/>
      <c r="AT435" s="156" t="s">
        <v>154</v>
      </c>
      <c r="AU435" s="156" t="s">
        <v>0</v>
      </c>
      <c r="AV435" s="155" t="s">
        <v>0</v>
      </c>
      <c r="AW435" s="155" t="s">
        <v>82</v>
      </c>
      <c r="AX435" s="155" t="s">
        <v>5</v>
      </c>
      <c r="AY435" s="156" t="s">
        <v>116</v>
      </c>
    </row>
    <row r="436" spans="2:65" s="2" customFormat="1" ht="24.15" customHeight="1">
      <c r="B436" s="3"/>
      <c r="C436" s="141" t="s">
        <v>439</v>
      </c>
      <c r="D436" s="141" t="s">
        <v>117</v>
      </c>
      <c r="E436" s="140" t="s">
        <v>438</v>
      </c>
      <c r="F436" s="139" t="s">
        <v>437</v>
      </c>
      <c r="G436" s="138" t="s">
        <v>183</v>
      </c>
      <c r="H436" s="137">
        <v>4.8</v>
      </c>
      <c r="I436" s="136"/>
      <c r="J436" s="135">
        <f>ROUND(I436*H436,2)</f>
        <v>0</v>
      </c>
      <c r="K436" s="134"/>
      <c r="L436" s="3"/>
      <c r="M436" s="133" t="s">
        <v>1</v>
      </c>
      <c r="N436" s="132" t="s">
        <v>74</v>
      </c>
      <c r="P436" s="131">
        <f>O436*H436</f>
        <v>0</v>
      </c>
      <c r="Q436" s="131">
        <v>0</v>
      </c>
      <c r="R436" s="131">
        <f>Q436*H436</f>
        <v>0</v>
      </c>
      <c r="S436" s="131">
        <v>0</v>
      </c>
      <c r="T436" s="130">
        <f>S436*H436</f>
        <v>0</v>
      </c>
      <c r="AR436" s="128" t="s">
        <v>129</v>
      </c>
      <c r="AT436" s="128" t="s">
        <v>117</v>
      </c>
      <c r="AU436" s="128" t="s">
        <v>0</v>
      </c>
      <c r="AY436" s="103" t="s">
        <v>116</v>
      </c>
      <c r="BE436" s="129">
        <f>IF(N436="základní",J436,0)</f>
        <v>0</v>
      </c>
      <c r="BF436" s="129">
        <f>IF(N436="snížená",J436,0)</f>
        <v>0</v>
      </c>
      <c r="BG436" s="129">
        <f>IF(N436="zákl. přenesená",J436,0)</f>
        <v>0</v>
      </c>
      <c r="BH436" s="129">
        <f>IF(N436="sníž. přenesená",J436,0)</f>
        <v>0</v>
      </c>
      <c r="BI436" s="129">
        <f>IF(N436="nulová",J436,0)</f>
        <v>0</v>
      </c>
      <c r="BJ436" s="103" t="s">
        <v>5</v>
      </c>
      <c r="BK436" s="129">
        <f>ROUND(I436*H436,2)</f>
        <v>0</v>
      </c>
      <c r="BL436" s="103" t="s">
        <v>129</v>
      </c>
      <c r="BM436" s="128" t="s">
        <v>436</v>
      </c>
    </row>
    <row r="437" spans="2:65" s="2" customFormat="1" ht="17.399999999999999">
      <c r="B437" s="3"/>
      <c r="D437" s="127" t="s">
        <v>112</v>
      </c>
      <c r="F437" s="126" t="s">
        <v>435</v>
      </c>
      <c r="I437" s="122"/>
      <c r="L437" s="3"/>
      <c r="M437" s="125"/>
      <c r="T437" s="62"/>
      <c r="AT437" s="103" t="s">
        <v>112</v>
      </c>
      <c r="AU437" s="103" t="s">
        <v>0</v>
      </c>
    </row>
    <row r="438" spans="2:65" s="2" customFormat="1">
      <c r="B438" s="3"/>
      <c r="D438" s="124" t="s">
        <v>110</v>
      </c>
      <c r="F438" s="123" t="s">
        <v>434</v>
      </c>
      <c r="I438" s="122"/>
      <c r="L438" s="3"/>
      <c r="M438" s="125"/>
      <c r="T438" s="62"/>
      <c r="AT438" s="103" t="s">
        <v>110</v>
      </c>
      <c r="AU438" s="103" t="s">
        <v>0</v>
      </c>
    </row>
    <row r="439" spans="2:65" s="155" customFormat="1">
      <c r="B439" s="159"/>
      <c r="D439" s="127" t="s">
        <v>154</v>
      </c>
      <c r="E439" s="156" t="s">
        <v>1</v>
      </c>
      <c r="F439" s="162" t="s">
        <v>433</v>
      </c>
      <c r="H439" s="161">
        <v>4.8</v>
      </c>
      <c r="I439" s="160"/>
      <c r="L439" s="159"/>
      <c r="M439" s="158"/>
      <c r="T439" s="157"/>
      <c r="AT439" s="156" t="s">
        <v>154</v>
      </c>
      <c r="AU439" s="156" t="s">
        <v>0</v>
      </c>
      <c r="AV439" s="155" t="s">
        <v>0</v>
      </c>
      <c r="AW439" s="155" t="s">
        <v>82</v>
      </c>
      <c r="AX439" s="155" t="s">
        <v>5</v>
      </c>
      <c r="AY439" s="156" t="s">
        <v>116</v>
      </c>
    </row>
    <row r="440" spans="2:65" s="142" customFormat="1" ht="22.8" customHeight="1">
      <c r="B440" s="149"/>
      <c r="D440" s="144" t="s">
        <v>34</v>
      </c>
      <c r="E440" s="152" t="s">
        <v>432</v>
      </c>
      <c r="F440" s="152" t="s">
        <v>431</v>
      </c>
      <c r="I440" s="151"/>
      <c r="J440" s="150">
        <f>BK440</f>
        <v>0</v>
      </c>
      <c r="L440" s="149"/>
      <c r="M440" s="148"/>
      <c r="P440" s="147">
        <f>SUM(P441:P457)</f>
        <v>0</v>
      </c>
      <c r="R440" s="147">
        <f>SUM(R441:R457)</f>
        <v>1.033032</v>
      </c>
      <c r="T440" s="146">
        <f>SUM(T441:T457)</f>
        <v>0</v>
      </c>
      <c r="AR440" s="144" t="s">
        <v>5</v>
      </c>
      <c r="AT440" s="145" t="s">
        <v>34</v>
      </c>
      <c r="AU440" s="145" t="s">
        <v>5</v>
      </c>
      <c r="AY440" s="144" t="s">
        <v>116</v>
      </c>
      <c r="BK440" s="143">
        <f>SUM(BK441:BK457)</f>
        <v>0</v>
      </c>
    </row>
    <row r="441" spans="2:65" s="2" customFormat="1" ht="21.75" customHeight="1">
      <c r="B441" s="3"/>
      <c r="C441" s="141" t="s">
        <v>430</v>
      </c>
      <c r="D441" s="141" t="s">
        <v>117</v>
      </c>
      <c r="E441" s="140" t="s">
        <v>429</v>
      </c>
      <c r="F441" s="139" t="s">
        <v>428</v>
      </c>
      <c r="G441" s="138" t="s">
        <v>183</v>
      </c>
      <c r="H441" s="137">
        <v>4.8</v>
      </c>
      <c r="I441" s="136"/>
      <c r="J441" s="135">
        <f>ROUND(I441*H441,2)</f>
        <v>0</v>
      </c>
      <c r="K441" s="134"/>
      <c r="L441" s="3"/>
      <c r="M441" s="133" t="s">
        <v>1</v>
      </c>
      <c r="N441" s="132" t="s">
        <v>74</v>
      </c>
      <c r="P441" s="131">
        <f>O441*H441</f>
        <v>0</v>
      </c>
      <c r="Q441" s="131">
        <v>0</v>
      </c>
      <c r="R441" s="131">
        <f>Q441*H441</f>
        <v>0</v>
      </c>
      <c r="S441" s="131">
        <v>0</v>
      </c>
      <c r="T441" s="130">
        <f>S441*H441</f>
        <v>0</v>
      </c>
      <c r="AR441" s="128" t="s">
        <v>129</v>
      </c>
      <c r="AT441" s="128" t="s">
        <v>117</v>
      </c>
      <c r="AU441" s="128" t="s">
        <v>0</v>
      </c>
      <c r="AY441" s="103" t="s">
        <v>116</v>
      </c>
      <c r="BE441" s="129">
        <f>IF(N441="základní",J441,0)</f>
        <v>0</v>
      </c>
      <c r="BF441" s="129">
        <f>IF(N441="snížená",J441,0)</f>
        <v>0</v>
      </c>
      <c r="BG441" s="129">
        <f>IF(N441="zákl. přenesená",J441,0)</f>
        <v>0</v>
      </c>
      <c r="BH441" s="129">
        <f>IF(N441="sníž. přenesená",J441,0)</f>
        <v>0</v>
      </c>
      <c r="BI441" s="129">
        <f>IF(N441="nulová",J441,0)</f>
        <v>0</v>
      </c>
      <c r="BJ441" s="103" t="s">
        <v>5</v>
      </c>
      <c r="BK441" s="129">
        <f>ROUND(I441*H441,2)</f>
        <v>0</v>
      </c>
      <c r="BL441" s="103" t="s">
        <v>129</v>
      </c>
      <c r="BM441" s="128" t="s">
        <v>427</v>
      </c>
    </row>
    <row r="442" spans="2:65" s="2" customFormat="1" ht="17.399999999999999">
      <c r="B442" s="3"/>
      <c r="D442" s="127" t="s">
        <v>112</v>
      </c>
      <c r="F442" s="126" t="s">
        <v>426</v>
      </c>
      <c r="I442" s="122"/>
      <c r="L442" s="3"/>
      <c r="M442" s="125"/>
      <c r="T442" s="62"/>
      <c r="AT442" s="103" t="s">
        <v>112</v>
      </c>
      <c r="AU442" s="103" t="s">
        <v>0</v>
      </c>
    </row>
    <row r="443" spans="2:65" s="2" customFormat="1">
      <c r="B443" s="3"/>
      <c r="D443" s="124" t="s">
        <v>110</v>
      </c>
      <c r="F443" s="123" t="s">
        <v>425</v>
      </c>
      <c r="I443" s="122"/>
      <c r="L443" s="3"/>
      <c r="M443" s="125"/>
      <c r="T443" s="62"/>
      <c r="AT443" s="103" t="s">
        <v>110</v>
      </c>
      <c r="AU443" s="103" t="s">
        <v>0</v>
      </c>
    </row>
    <row r="444" spans="2:65" s="155" customFormat="1">
      <c r="B444" s="159"/>
      <c r="D444" s="127" t="s">
        <v>154</v>
      </c>
      <c r="E444" s="156" t="s">
        <v>1</v>
      </c>
      <c r="F444" s="162" t="s">
        <v>424</v>
      </c>
      <c r="H444" s="161">
        <v>4.8</v>
      </c>
      <c r="I444" s="160"/>
      <c r="L444" s="159"/>
      <c r="M444" s="158"/>
      <c r="T444" s="157"/>
      <c r="AT444" s="156" t="s">
        <v>154</v>
      </c>
      <c r="AU444" s="156" t="s">
        <v>0</v>
      </c>
      <c r="AV444" s="155" t="s">
        <v>0</v>
      </c>
      <c r="AW444" s="155" t="s">
        <v>82</v>
      </c>
      <c r="AX444" s="155" t="s">
        <v>5</v>
      </c>
      <c r="AY444" s="156" t="s">
        <v>116</v>
      </c>
    </row>
    <row r="445" spans="2:65" s="2" customFormat="1" ht="24.15" customHeight="1">
      <c r="B445" s="3"/>
      <c r="C445" s="141" t="s">
        <v>423</v>
      </c>
      <c r="D445" s="141" t="s">
        <v>117</v>
      </c>
      <c r="E445" s="140" t="s">
        <v>422</v>
      </c>
      <c r="F445" s="139" t="s">
        <v>421</v>
      </c>
      <c r="G445" s="138" t="s">
        <v>183</v>
      </c>
      <c r="H445" s="137">
        <v>322.74</v>
      </c>
      <c r="I445" s="136"/>
      <c r="J445" s="135">
        <f>ROUND(I445*H445,2)</f>
        <v>0</v>
      </c>
      <c r="K445" s="134"/>
      <c r="L445" s="3"/>
      <c r="M445" s="133" t="s">
        <v>1</v>
      </c>
      <c r="N445" s="132" t="s">
        <v>74</v>
      </c>
      <c r="P445" s="131">
        <f>O445*H445</f>
        <v>0</v>
      </c>
      <c r="Q445" s="131">
        <v>0</v>
      </c>
      <c r="R445" s="131">
        <f>Q445*H445</f>
        <v>0</v>
      </c>
      <c r="S445" s="131">
        <v>0</v>
      </c>
      <c r="T445" s="130">
        <f>S445*H445</f>
        <v>0</v>
      </c>
      <c r="AR445" s="128" t="s">
        <v>129</v>
      </c>
      <c r="AT445" s="128" t="s">
        <v>117</v>
      </c>
      <c r="AU445" s="128" t="s">
        <v>0</v>
      </c>
      <c r="AY445" s="103" t="s">
        <v>116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103" t="s">
        <v>5</v>
      </c>
      <c r="BK445" s="129">
        <f>ROUND(I445*H445,2)</f>
        <v>0</v>
      </c>
      <c r="BL445" s="103" t="s">
        <v>129</v>
      </c>
      <c r="BM445" s="128" t="s">
        <v>420</v>
      </c>
    </row>
    <row r="446" spans="2:65" s="2" customFormat="1" ht="17.399999999999999">
      <c r="B446" s="3"/>
      <c r="D446" s="127" t="s">
        <v>112</v>
      </c>
      <c r="F446" s="126" t="s">
        <v>419</v>
      </c>
      <c r="I446" s="122"/>
      <c r="L446" s="3"/>
      <c r="M446" s="125"/>
      <c r="T446" s="62"/>
      <c r="AT446" s="103" t="s">
        <v>112</v>
      </c>
      <c r="AU446" s="103" t="s">
        <v>0</v>
      </c>
    </row>
    <row r="447" spans="2:65" s="2" customFormat="1">
      <c r="B447" s="3"/>
      <c r="D447" s="124" t="s">
        <v>110</v>
      </c>
      <c r="F447" s="123" t="s">
        <v>418</v>
      </c>
      <c r="I447" s="122"/>
      <c r="L447" s="3"/>
      <c r="M447" s="125"/>
      <c r="T447" s="62"/>
      <c r="AT447" s="103" t="s">
        <v>110</v>
      </c>
      <c r="AU447" s="103" t="s">
        <v>0</v>
      </c>
    </row>
    <row r="448" spans="2:65" s="155" customFormat="1">
      <c r="B448" s="159"/>
      <c r="D448" s="127" t="s">
        <v>154</v>
      </c>
      <c r="E448" s="156" t="s">
        <v>1</v>
      </c>
      <c r="F448" s="162" t="s">
        <v>417</v>
      </c>
      <c r="H448" s="161">
        <v>105.7</v>
      </c>
      <c r="I448" s="160"/>
      <c r="L448" s="159"/>
      <c r="M448" s="158"/>
      <c r="T448" s="157"/>
      <c r="AT448" s="156" t="s">
        <v>154</v>
      </c>
      <c r="AU448" s="156" t="s">
        <v>0</v>
      </c>
      <c r="AV448" s="155" t="s">
        <v>0</v>
      </c>
      <c r="AW448" s="155" t="s">
        <v>82</v>
      </c>
      <c r="AX448" s="155" t="s">
        <v>38</v>
      </c>
      <c r="AY448" s="156" t="s">
        <v>116</v>
      </c>
    </row>
    <row r="449" spans="2:65" s="155" customFormat="1">
      <c r="B449" s="159"/>
      <c r="D449" s="127" t="s">
        <v>154</v>
      </c>
      <c r="E449" s="156" t="s">
        <v>1</v>
      </c>
      <c r="F449" s="162" t="s">
        <v>416</v>
      </c>
      <c r="H449" s="161">
        <v>196.8</v>
      </c>
      <c r="I449" s="160"/>
      <c r="L449" s="159"/>
      <c r="M449" s="158"/>
      <c r="T449" s="157"/>
      <c r="AT449" s="156" t="s">
        <v>154</v>
      </c>
      <c r="AU449" s="156" t="s">
        <v>0</v>
      </c>
      <c r="AV449" s="155" t="s">
        <v>0</v>
      </c>
      <c r="AW449" s="155" t="s">
        <v>82</v>
      </c>
      <c r="AX449" s="155" t="s">
        <v>38</v>
      </c>
      <c r="AY449" s="156" t="s">
        <v>116</v>
      </c>
    </row>
    <row r="450" spans="2:65" s="155" customFormat="1">
      <c r="B450" s="159"/>
      <c r="D450" s="127" t="s">
        <v>154</v>
      </c>
      <c r="E450" s="156" t="s">
        <v>1</v>
      </c>
      <c r="F450" s="162" t="s">
        <v>415</v>
      </c>
      <c r="H450" s="161">
        <v>20.239999999999998</v>
      </c>
      <c r="I450" s="160"/>
      <c r="L450" s="159"/>
      <c r="M450" s="158"/>
      <c r="T450" s="157"/>
      <c r="AT450" s="156" t="s">
        <v>154</v>
      </c>
      <c r="AU450" s="156" t="s">
        <v>0</v>
      </c>
      <c r="AV450" s="155" t="s">
        <v>0</v>
      </c>
      <c r="AW450" s="155" t="s">
        <v>82</v>
      </c>
      <c r="AX450" s="155" t="s">
        <v>38</v>
      </c>
      <c r="AY450" s="156" t="s">
        <v>116</v>
      </c>
    </row>
    <row r="451" spans="2:65" s="175" customFormat="1">
      <c r="B451" s="179"/>
      <c r="D451" s="127" t="s">
        <v>154</v>
      </c>
      <c r="E451" s="176" t="s">
        <v>1</v>
      </c>
      <c r="F451" s="182" t="s">
        <v>414</v>
      </c>
      <c r="H451" s="181">
        <v>322.74</v>
      </c>
      <c r="I451" s="180"/>
      <c r="L451" s="179"/>
      <c r="M451" s="178"/>
      <c r="T451" s="177"/>
      <c r="AT451" s="176" t="s">
        <v>154</v>
      </c>
      <c r="AU451" s="176" t="s">
        <v>0</v>
      </c>
      <c r="AV451" s="175" t="s">
        <v>129</v>
      </c>
      <c r="AW451" s="175" t="s">
        <v>82</v>
      </c>
      <c r="AX451" s="175" t="s">
        <v>5</v>
      </c>
      <c r="AY451" s="176" t="s">
        <v>116</v>
      </c>
    </row>
    <row r="452" spans="2:65" s="2" customFormat="1" ht="33" customHeight="1">
      <c r="B452" s="3"/>
      <c r="C452" s="141" t="s">
        <v>413</v>
      </c>
      <c r="D452" s="141" t="s">
        <v>117</v>
      </c>
      <c r="E452" s="140" t="s">
        <v>412</v>
      </c>
      <c r="F452" s="139" t="s">
        <v>411</v>
      </c>
      <c r="G452" s="138" t="s">
        <v>183</v>
      </c>
      <c r="H452" s="137">
        <v>2.4</v>
      </c>
      <c r="I452" s="136"/>
      <c r="J452" s="135">
        <f>ROUND(I452*H452,2)</f>
        <v>0</v>
      </c>
      <c r="K452" s="134"/>
      <c r="L452" s="3"/>
      <c r="M452" s="133" t="s">
        <v>1</v>
      </c>
      <c r="N452" s="132" t="s">
        <v>74</v>
      </c>
      <c r="P452" s="131">
        <f>O452*H452</f>
        <v>0</v>
      </c>
      <c r="Q452" s="131">
        <v>0.11792999999999999</v>
      </c>
      <c r="R452" s="131">
        <f>Q452*H452</f>
        <v>0.28303199999999995</v>
      </c>
      <c r="S452" s="131">
        <v>0</v>
      </c>
      <c r="T452" s="130">
        <f>S452*H452</f>
        <v>0</v>
      </c>
      <c r="AR452" s="128" t="s">
        <v>129</v>
      </c>
      <c r="AT452" s="128" t="s">
        <v>117</v>
      </c>
      <c r="AU452" s="128" t="s">
        <v>0</v>
      </c>
      <c r="AY452" s="103" t="s">
        <v>116</v>
      </c>
      <c r="BE452" s="129">
        <f>IF(N452="základní",J452,0)</f>
        <v>0</v>
      </c>
      <c r="BF452" s="129">
        <f>IF(N452="snížená",J452,0)</f>
        <v>0</v>
      </c>
      <c r="BG452" s="129">
        <f>IF(N452="zákl. přenesená",J452,0)</f>
        <v>0</v>
      </c>
      <c r="BH452" s="129">
        <f>IF(N452="sníž. přenesená",J452,0)</f>
        <v>0</v>
      </c>
      <c r="BI452" s="129">
        <f>IF(N452="nulová",J452,0)</f>
        <v>0</v>
      </c>
      <c r="BJ452" s="103" t="s">
        <v>5</v>
      </c>
      <c r="BK452" s="129">
        <f>ROUND(I452*H452,2)</f>
        <v>0</v>
      </c>
      <c r="BL452" s="103" t="s">
        <v>129</v>
      </c>
      <c r="BM452" s="128" t="s">
        <v>410</v>
      </c>
    </row>
    <row r="453" spans="2:65" s="2" customFormat="1" ht="17.399999999999999">
      <c r="B453" s="3"/>
      <c r="D453" s="127" t="s">
        <v>112</v>
      </c>
      <c r="F453" s="126" t="s">
        <v>409</v>
      </c>
      <c r="I453" s="122"/>
      <c r="L453" s="3"/>
      <c r="M453" s="125"/>
      <c r="T453" s="62"/>
      <c r="AT453" s="103" t="s">
        <v>112</v>
      </c>
      <c r="AU453" s="103" t="s">
        <v>0</v>
      </c>
    </row>
    <row r="454" spans="2:65" s="2" customFormat="1">
      <c r="B454" s="3"/>
      <c r="D454" s="124" t="s">
        <v>110</v>
      </c>
      <c r="F454" s="123" t="s">
        <v>408</v>
      </c>
      <c r="I454" s="122"/>
      <c r="L454" s="3"/>
      <c r="M454" s="125"/>
      <c r="T454" s="62"/>
      <c r="AT454" s="103" t="s">
        <v>110</v>
      </c>
      <c r="AU454" s="103" t="s">
        <v>0</v>
      </c>
    </row>
    <row r="455" spans="2:65" s="155" customFormat="1">
      <c r="B455" s="159"/>
      <c r="D455" s="127" t="s">
        <v>154</v>
      </c>
      <c r="E455" s="156" t="s">
        <v>1</v>
      </c>
      <c r="F455" s="162" t="s">
        <v>407</v>
      </c>
      <c r="H455" s="161">
        <v>2.4</v>
      </c>
      <c r="I455" s="160"/>
      <c r="L455" s="159"/>
      <c r="M455" s="158"/>
      <c r="T455" s="157"/>
      <c r="AT455" s="156" t="s">
        <v>154</v>
      </c>
      <c r="AU455" s="156" t="s">
        <v>0</v>
      </c>
      <c r="AV455" s="155" t="s">
        <v>0</v>
      </c>
      <c r="AW455" s="155" t="s">
        <v>82</v>
      </c>
      <c r="AX455" s="155" t="s">
        <v>5</v>
      </c>
      <c r="AY455" s="156" t="s">
        <v>116</v>
      </c>
    </row>
    <row r="456" spans="2:65" s="2" customFormat="1" ht="16.5" customHeight="1">
      <c r="B456" s="3"/>
      <c r="C456" s="173" t="s">
        <v>115</v>
      </c>
      <c r="D456" s="173" t="s">
        <v>125</v>
      </c>
      <c r="E456" s="172" t="s">
        <v>406</v>
      </c>
      <c r="F456" s="171" t="s">
        <v>404</v>
      </c>
      <c r="G456" s="170" t="s">
        <v>223</v>
      </c>
      <c r="H456" s="169">
        <v>1</v>
      </c>
      <c r="I456" s="168"/>
      <c r="J456" s="167">
        <f>ROUND(I456*H456,2)</f>
        <v>0</v>
      </c>
      <c r="K456" s="166"/>
      <c r="L456" s="165"/>
      <c r="M456" s="164" t="s">
        <v>1</v>
      </c>
      <c r="N456" s="163" t="s">
        <v>74</v>
      </c>
      <c r="P456" s="131">
        <f>O456*H456</f>
        <v>0</v>
      </c>
      <c r="Q456" s="131">
        <v>0.75</v>
      </c>
      <c r="R456" s="131">
        <f>Q456*H456</f>
        <v>0.75</v>
      </c>
      <c r="S456" s="131">
        <v>0</v>
      </c>
      <c r="T456" s="130">
        <f>S456*H456</f>
        <v>0</v>
      </c>
      <c r="AR456" s="128" t="s">
        <v>213</v>
      </c>
      <c r="AT456" s="128" t="s">
        <v>125</v>
      </c>
      <c r="AU456" s="128" t="s">
        <v>0</v>
      </c>
      <c r="AY456" s="103" t="s">
        <v>116</v>
      </c>
      <c r="BE456" s="129">
        <f>IF(N456="základní",J456,0)</f>
        <v>0</v>
      </c>
      <c r="BF456" s="129">
        <f>IF(N456="snížená",J456,0)</f>
        <v>0</v>
      </c>
      <c r="BG456" s="129">
        <f>IF(N456="zákl. přenesená",J456,0)</f>
        <v>0</v>
      </c>
      <c r="BH456" s="129">
        <f>IF(N456="sníž. přenesená",J456,0)</f>
        <v>0</v>
      </c>
      <c r="BI456" s="129">
        <f>IF(N456="nulová",J456,0)</f>
        <v>0</v>
      </c>
      <c r="BJ456" s="103" t="s">
        <v>5</v>
      </c>
      <c r="BK456" s="129">
        <f>ROUND(I456*H456,2)</f>
        <v>0</v>
      </c>
      <c r="BL456" s="103" t="s">
        <v>129</v>
      </c>
      <c r="BM456" s="128" t="s">
        <v>405</v>
      </c>
    </row>
    <row r="457" spans="2:65" s="2" customFormat="1">
      <c r="B457" s="3"/>
      <c r="D457" s="127" t="s">
        <v>112</v>
      </c>
      <c r="F457" s="126" t="s">
        <v>404</v>
      </c>
      <c r="I457" s="122"/>
      <c r="L457" s="3"/>
      <c r="M457" s="125"/>
      <c r="T457" s="62"/>
      <c r="AT457" s="103" t="s">
        <v>112</v>
      </c>
      <c r="AU457" s="103" t="s">
        <v>0</v>
      </c>
    </row>
    <row r="458" spans="2:65" s="142" customFormat="1" ht="22.8" customHeight="1">
      <c r="B458" s="149"/>
      <c r="D458" s="144" t="s">
        <v>34</v>
      </c>
      <c r="E458" s="152" t="s">
        <v>213</v>
      </c>
      <c r="F458" s="152" t="s">
        <v>403</v>
      </c>
      <c r="I458" s="151"/>
      <c r="J458" s="150">
        <f>BK458</f>
        <v>0</v>
      </c>
      <c r="L458" s="149"/>
      <c r="M458" s="148"/>
      <c r="P458" s="147">
        <f>SUM(P459:P561)</f>
        <v>0</v>
      </c>
      <c r="R458" s="147">
        <f>SUM(R459:R561)</f>
        <v>32.700844999999994</v>
      </c>
      <c r="T458" s="146">
        <f>SUM(T459:T561)</f>
        <v>1.2</v>
      </c>
      <c r="AR458" s="144" t="s">
        <v>5</v>
      </c>
      <c r="AT458" s="145" t="s">
        <v>34</v>
      </c>
      <c r="AU458" s="145" t="s">
        <v>5</v>
      </c>
      <c r="AY458" s="144" t="s">
        <v>116</v>
      </c>
      <c r="BK458" s="143">
        <f>SUM(BK459:BK561)</f>
        <v>0</v>
      </c>
    </row>
    <row r="459" spans="2:65" s="2" customFormat="1" ht="24.15" customHeight="1">
      <c r="B459" s="3"/>
      <c r="C459" s="141" t="s">
        <v>402</v>
      </c>
      <c r="D459" s="141" t="s">
        <v>117</v>
      </c>
      <c r="E459" s="140" t="s">
        <v>401</v>
      </c>
      <c r="F459" s="139" t="s">
        <v>400</v>
      </c>
      <c r="G459" s="138" t="s">
        <v>118</v>
      </c>
      <c r="H459" s="137">
        <v>315</v>
      </c>
      <c r="I459" s="136"/>
      <c r="J459" s="135">
        <f>ROUND(I459*H459,2)</f>
        <v>0</v>
      </c>
      <c r="K459" s="134"/>
      <c r="L459" s="3"/>
      <c r="M459" s="133" t="s">
        <v>1</v>
      </c>
      <c r="N459" s="132" t="s">
        <v>74</v>
      </c>
      <c r="P459" s="131">
        <f>O459*H459</f>
        <v>0</v>
      </c>
      <c r="Q459" s="131">
        <v>2.0000000000000002E-5</v>
      </c>
      <c r="R459" s="131">
        <f>Q459*H459</f>
        <v>6.3000000000000009E-3</v>
      </c>
      <c r="S459" s="131">
        <v>0</v>
      </c>
      <c r="T459" s="130">
        <f>S459*H459</f>
        <v>0</v>
      </c>
      <c r="AR459" s="128" t="s">
        <v>129</v>
      </c>
      <c r="AT459" s="128" t="s">
        <v>117</v>
      </c>
      <c r="AU459" s="128" t="s">
        <v>0</v>
      </c>
      <c r="AY459" s="103" t="s">
        <v>116</v>
      </c>
      <c r="BE459" s="129">
        <f>IF(N459="základní",J459,0)</f>
        <v>0</v>
      </c>
      <c r="BF459" s="129">
        <f>IF(N459="snížená",J459,0)</f>
        <v>0</v>
      </c>
      <c r="BG459" s="129">
        <f>IF(N459="zákl. přenesená",J459,0)</f>
        <v>0</v>
      </c>
      <c r="BH459" s="129">
        <f>IF(N459="sníž. přenesená",J459,0)</f>
        <v>0</v>
      </c>
      <c r="BI459" s="129">
        <f>IF(N459="nulová",J459,0)</f>
        <v>0</v>
      </c>
      <c r="BJ459" s="103" t="s">
        <v>5</v>
      </c>
      <c r="BK459" s="129">
        <f>ROUND(I459*H459,2)</f>
        <v>0</v>
      </c>
      <c r="BL459" s="103" t="s">
        <v>129</v>
      </c>
      <c r="BM459" s="128" t="s">
        <v>399</v>
      </c>
    </row>
    <row r="460" spans="2:65" s="2" customFormat="1" ht="17.399999999999999">
      <c r="B460" s="3"/>
      <c r="D460" s="127" t="s">
        <v>112</v>
      </c>
      <c r="F460" s="126" t="s">
        <v>398</v>
      </c>
      <c r="I460" s="122"/>
      <c r="L460" s="3"/>
      <c r="M460" s="125"/>
      <c r="T460" s="62"/>
      <c r="AT460" s="103" t="s">
        <v>112</v>
      </c>
      <c r="AU460" s="103" t="s">
        <v>0</v>
      </c>
    </row>
    <row r="461" spans="2:65" s="2" customFormat="1">
      <c r="B461" s="3"/>
      <c r="D461" s="124" t="s">
        <v>110</v>
      </c>
      <c r="F461" s="123" t="s">
        <v>397</v>
      </c>
      <c r="I461" s="122"/>
      <c r="L461" s="3"/>
      <c r="M461" s="125"/>
      <c r="T461" s="62"/>
      <c r="AT461" s="103" t="s">
        <v>110</v>
      </c>
      <c r="AU461" s="103" t="s">
        <v>0</v>
      </c>
    </row>
    <row r="462" spans="2:65" s="2" customFormat="1" ht="24.15" customHeight="1">
      <c r="B462" s="3"/>
      <c r="C462" s="173" t="s">
        <v>396</v>
      </c>
      <c r="D462" s="173" t="s">
        <v>125</v>
      </c>
      <c r="E462" s="172" t="s">
        <v>395</v>
      </c>
      <c r="F462" s="171" t="s">
        <v>393</v>
      </c>
      <c r="G462" s="170" t="s">
        <v>118</v>
      </c>
      <c r="H462" s="169">
        <v>330.75</v>
      </c>
      <c r="I462" s="168"/>
      <c r="J462" s="167">
        <f>ROUND(I462*H462,2)</f>
        <v>0</v>
      </c>
      <c r="K462" s="166"/>
      <c r="L462" s="165"/>
      <c r="M462" s="164" t="s">
        <v>1</v>
      </c>
      <c r="N462" s="163" t="s">
        <v>74</v>
      </c>
      <c r="P462" s="131">
        <f>O462*H462</f>
        <v>0</v>
      </c>
      <c r="Q462" s="131">
        <v>9.7000000000000003E-3</v>
      </c>
      <c r="R462" s="131">
        <f>Q462*H462</f>
        <v>3.208275</v>
      </c>
      <c r="S462" s="131">
        <v>0</v>
      </c>
      <c r="T462" s="130">
        <f>S462*H462</f>
        <v>0</v>
      </c>
      <c r="AR462" s="128" t="s">
        <v>213</v>
      </c>
      <c r="AT462" s="128" t="s">
        <v>125</v>
      </c>
      <c r="AU462" s="128" t="s">
        <v>0</v>
      </c>
      <c r="AY462" s="103" t="s">
        <v>116</v>
      </c>
      <c r="BE462" s="129">
        <f>IF(N462="základní",J462,0)</f>
        <v>0</v>
      </c>
      <c r="BF462" s="129">
        <f>IF(N462="snížená",J462,0)</f>
        <v>0</v>
      </c>
      <c r="BG462" s="129">
        <f>IF(N462="zákl. přenesená",J462,0)</f>
        <v>0</v>
      </c>
      <c r="BH462" s="129">
        <f>IF(N462="sníž. přenesená",J462,0)</f>
        <v>0</v>
      </c>
      <c r="BI462" s="129">
        <f>IF(N462="nulová",J462,0)</f>
        <v>0</v>
      </c>
      <c r="BJ462" s="103" t="s">
        <v>5</v>
      </c>
      <c r="BK462" s="129">
        <f>ROUND(I462*H462,2)</f>
        <v>0</v>
      </c>
      <c r="BL462" s="103" t="s">
        <v>129</v>
      </c>
      <c r="BM462" s="128" t="s">
        <v>394</v>
      </c>
    </row>
    <row r="463" spans="2:65" s="2" customFormat="1">
      <c r="B463" s="3"/>
      <c r="D463" s="127" t="s">
        <v>112</v>
      </c>
      <c r="F463" s="126" t="s">
        <v>393</v>
      </c>
      <c r="I463" s="122"/>
      <c r="L463" s="3"/>
      <c r="M463" s="125"/>
      <c r="T463" s="62"/>
      <c r="AT463" s="103" t="s">
        <v>112</v>
      </c>
      <c r="AU463" s="103" t="s">
        <v>0</v>
      </c>
    </row>
    <row r="464" spans="2:65" s="2" customFormat="1" ht="108">
      <c r="B464" s="3"/>
      <c r="D464" s="127" t="s">
        <v>233</v>
      </c>
      <c r="F464" s="174" t="s">
        <v>392</v>
      </c>
      <c r="I464" s="122"/>
      <c r="L464" s="3"/>
      <c r="M464" s="125"/>
      <c r="T464" s="62"/>
      <c r="AT464" s="103" t="s">
        <v>233</v>
      </c>
      <c r="AU464" s="103" t="s">
        <v>0</v>
      </c>
    </row>
    <row r="465" spans="2:65" s="155" customFormat="1">
      <c r="B465" s="159"/>
      <c r="D465" s="127" t="s">
        <v>154</v>
      </c>
      <c r="E465" s="156" t="s">
        <v>1</v>
      </c>
      <c r="F465" s="162" t="s">
        <v>391</v>
      </c>
      <c r="H465" s="161">
        <v>330.75</v>
      </c>
      <c r="I465" s="160"/>
      <c r="L465" s="159"/>
      <c r="M465" s="158"/>
      <c r="T465" s="157"/>
      <c r="AT465" s="156" t="s">
        <v>154</v>
      </c>
      <c r="AU465" s="156" t="s">
        <v>0</v>
      </c>
      <c r="AV465" s="155" t="s">
        <v>0</v>
      </c>
      <c r="AW465" s="155" t="s">
        <v>82</v>
      </c>
      <c r="AX465" s="155" t="s">
        <v>5</v>
      </c>
      <c r="AY465" s="156" t="s">
        <v>116</v>
      </c>
    </row>
    <row r="466" spans="2:65" s="2" customFormat="1" ht="33" customHeight="1">
      <c r="B466" s="3"/>
      <c r="C466" s="141" t="s">
        <v>390</v>
      </c>
      <c r="D466" s="141" t="s">
        <v>117</v>
      </c>
      <c r="E466" s="140" t="s">
        <v>389</v>
      </c>
      <c r="F466" s="139" t="s">
        <v>388</v>
      </c>
      <c r="G466" s="138" t="s">
        <v>223</v>
      </c>
      <c r="H466" s="137">
        <v>36</v>
      </c>
      <c r="I466" s="136"/>
      <c r="J466" s="135">
        <f>ROUND(I466*H466,2)</f>
        <v>0</v>
      </c>
      <c r="K466" s="134"/>
      <c r="L466" s="3"/>
      <c r="M466" s="133" t="s">
        <v>1</v>
      </c>
      <c r="N466" s="132" t="s">
        <v>74</v>
      </c>
      <c r="P466" s="131">
        <f>O466*H466</f>
        <v>0</v>
      </c>
      <c r="Q466" s="131">
        <v>0</v>
      </c>
      <c r="R466" s="131">
        <f>Q466*H466</f>
        <v>0</v>
      </c>
      <c r="S466" s="131">
        <v>0</v>
      </c>
      <c r="T466" s="130">
        <f>S466*H466</f>
        <v>0</v>
      </c>
      <c r="AR466" s="128" t="s">
        <v>129</v>
      </c>
      <c r="AT466" s="128" t="s">
        <v>117</v>
      </c>
      <c r="AU466" s="128" t="s">
        <v>0</v>
      </c>
      <c r="AY466" s="103" t="s">
        <v>116</v>
      </c>
      <c r="BE466" s="129">
        <f>IF(N466="základní",J466,0)</f>
        <v>0</v>
      </c>
      <c r="BF466" s="129">
        <f>IF(N466="snížená",J466,0)</f>
        <v>0</v>
      </c>
      <c r="BG466" s="129">
        <f>IF(N466="zákl. přenesená",J466,0)</f>
        <v>0</v>
      </c>
      <c r="BH466" s="129">
        <f>IF(N466="sníž. přenesená",J466,0)</f>
        <v>0</v>
      </c>
      <c r="BI466" s="129">
        <f>IF(N466="nulová",J466,0)</f>
        <v>0</v>
      </c>
      <c r="BJ466" s="103" t="s">
        <v>5</v>
      </c>
      <c r="BK466" s="129">
        <f>ROUND(I466*H466,2)</f>
        <v>0</v>
      </c>
      <c r="BL466" s="103" t="s">
        <v>129</v>
      </c>
      <c r="BM466" s="128" t="s">
        <v>387</v>
      </c>
    </row>
    <row r="467" spans="2:65" s="2" customFormat="1" ht="17.399999999999999">
      <c r="B467" s="3"/>
      <c r="D467" s="127" t="s">
        <v>112</v>
      </c>
      <c r="F467" s="126" t="s">
        <v>386</v>
      </c>
      <c r="I467" s="122"/>
      <c r="L467" s="3"/>
      <c r="M467" s="125"/>
      <c r="T467" s="62"/>
      <c r="AT467" s="103" t="s">
        <v>112</v>
      </c>
      <c r="AU467" s="103" t="s">
        <v>0</v>
      </c>
    </row>
    <row r="468" spans="2:65" s="2" customFormat="1">
      <c r="B468" s="3"/>
      <c r="D468" s="124" t="s">
        <v>110</v>
      </c>
      <c r="F468" s="123" t="s">
        <v>385</v>
      </c>
      <c r="I468" s="122"/>
      <c r="L468" s="3"/>
      <c r="M468" s="125"/>
      <c r="T468" s="62"/>
      <c r="AT468" s="103" t="s">
        <v>110</v>
      </c>
      <c r="AU468" s="103" t="s">
        <v>0</v>
      </c>
    </row>
    <row r="469" spans="2:65" s="155" customFormat="1">
      <c r="B469" s="159"/>
      <c r="D469" s="127" t="s">
        <v>154</v>
      </c>
      <c r="E469" s="156" t="s">
        <v>1</v>
      </c>
      <c r="F469" s="162" t="s">
        <v>384</v>
      </c>
      <c r="H469" s="161">
        <v>36</v>
      </c>
      <c r="I469" s="160"/>
      <c r="L469" s="159"/>
      <c r="M469" s="158"/>
      <c r="T469" s="157"/>
      <c r="AT469" s="156" t="s">
        <v>154</v>
      </c>
      <c r="AU469" s="156" t="s">
        <v>0</v>
      </c>
      <c r="AV469" s="155" t="s">
        <v>0</v>
      </c>
      <c r="AW469" s="155" t="s">
        <v>82</v>
      </c>
      <c r="AX469" s="155" t="s">
        <v>5</v>
      </c>
      <c r="AY469" s="156" t="s">
        <v>116</v>
      </c>
    </row>
    <row r="470" spans="2:65" s="2" customFormat="1" ht="16.5" customHeight="1">
      <c r="B470" s="3"/>
      <c r="C470" s="173" t="s">
        <v>383</v>
      </c>
      <c r="D470" s="173" t="s">
        <v>125</v>
      </c>
      <c r="E470" s="172" t="s">
        <v>382</v>
      </c>
      <c r="F470" s="171" t="s">
        <v>380</v>
      </c>
      <c r="G470" s="170" t="s">
        <v>223</v>
      </c>
      <c r="H470" s="169">
        <v>24</v>
      </c>
      <c r="I470" s="168"/>
      <c r="J470" s="167">
        <f>ROUND(I470*H470,2)</f>
        <v>0</v>
      </c>
      <c r="K470" s="166"/>
      <c r="L470" s="165"/>
      <c r="M470" s="164" t="s">
        <v>1</v>
      </c>
      <c r="N470" s="163" t="s">
        <v>74</v>
      </c>
      <c r="P470" s="131">
        <f>O470*H470</f>
        <v>0</v>
      </c>
      <c r="Q470" s="131">
        <v>6.4999999999999997E-4</v>
      </c>
      <c r="R470" s="131">
        <f>Q470*H470</f>
        <v>1.5599999999999999E-2</v>
      </c>
      <c r="S470" s="131">
        <v>0</v>
      </c>
      <c r="T470" s="130">
        <f>S470*H470</f>
        <v>0</v>
      </c>
      <c r="AR470" s="128" t="s">
        <v>213</v>
      </c>
      <c r="AT470" s="128" t="s">
        <v>125</v>
      </c>
      <c r="AU470" s="128" t="s">
        <v>0</v>
      </c>
      <c r="AY470" s="103" t="s">
        <v>116</v>
      </c>
      <c r="BE470" s="129">
        <f>IF(N470="základní",J470,0)</f>
        <v>0</v>
      </c>
      <c r="BF470" s="129">
        <f>IF(N470="snížená",J470,0)</f>
        <v>0</v>
      </c>
      <c r="BG470" s="129">
        <f>IF(N470="zákl. přenesená",J470,0)</f>
        <v>0</v>
      </c>
      <c r="BH470" s="129">
        <f>IF(N470="sníž. přenesená",J470,0)</f>
        <v>0</v>
      </c>
      <c r="BI470" s="129">
        <f>IF(N470="nulová",J470,0)</f>
        <v>0</v>
      </c>
      <c r="BJ470" s="103" t="s">
        <v>5</v>
      </c>
      <c r="BK470" s="129">
        <f>ROUND(I470*H470,2)</f>
        <v>0</v>
      </c>
      <c r="BL470" s="103" t="s">
        <v>129</v>
      </c>
      <c r="BM470" s="128" t="s">
        <v>381</v>
      </c>
    </row>
    <row r="471" spans="2:65" s="2" customFormat="1">
      <c r="B471" s="3"/>
      <c r="D471" s="127" t="s">
        <v>112</v>
      </c>
      <c r="F471" s="126" t="s">
        <v>380</v>
      </c>
      <c r="I471" s="122"/>
      <c r="L471" s="3"/>
      <c r="M471" s="125"/>
      <c r="T471" s="62"/>
      <c r="AT471" s="103" t="s">
        <v>112</v>
      </c>
      <c r="AU471" s="103" t="s">
        <v>0</v>
      </c>
    </row>
    <row r="472" spans="2:65" s="155" customFormat="1">
      <c r="B472" s="159"/>
      <c r="D472" s="127" t="s">
        <v>154</v>
      </c>
      <c r="E472" s="156" t="s">
        <v>1</v>
      </c>
      <c r="F472" s="162" t="s">
        <v>379</v>
      </c>
      <c r="H472" s="161">
        <v>24</v>
      </c>
      <c r="I472" s="160"/>
      <c r="L472" s="159"/>
      <c r="M472" s="158"/>
      <c r="T472" s="157"/>
      <c r="AT472" s="156" t="s">
        <v>154</v>
      </c>
      <c r="AU472" s="156" t="s">
        <v>0</v>
      </c>
      <c r="AV472" s="155" t="s">
        <v>0</v>
      </c>
      <c r="AW472" s="155" t="s">
        <v>82</v>
      </c>
      <c r="AX472" s="155" t="s">
        <v>5</v>
      </c>
      <c r="AY472" s="156" t="s">
        <v>116</v>
      </c>
    </row>
    <row r="473" spans="2:65" s="2" customFormat="1" ht="16.5" customHeight="1">
      <c r="B473" s="3"/>
      <c r="C473" s="173" t="s">
        <v>378</v>
      </c>
      <c r="D473" s="173" t="s">
        <v>125</v>
      </c>
      <c r="E473" s="172" t="s">
        <v>377</v>
      </c>
      <c r="F473" s="171" t="s">
        <v>375</v>
      </c>
      <c r="G473" s="170" t="s">
        <v>223</v>
      </c>
      <c r="H473" s="169">
        <v>12</v>
      </c>
      <c r="I473" s="168"/>
      <c r="J473" s="167">
        <f>ROUND(I473*H473,2)</f>
        <v>0</v>
      </c>
      <c r="K473" s="166"/>
      <c r="L473" s="165"/>
      <c r="M473" s="164" t="s">
        <v>1</v>
      </c>
      <c r="N473" s="163" t="s">
        <v>74</v>
      </c>
      <c r="P473" s="131">
        <f>O473*H473</f>
        <v>0</v>
      </c>
      <c r="Q473" s="131">
        <v>2.9999999999999997E-4</v>
      </c>
      <c r="R473" s="131">
        <f>Q473*H473</f>
        <v>3.5999999999999999E-3</v>
      </c>
      <c r="S473" s="131">
        <v>0</v>
      </c>
      <c r="T473" s="130">
        <f>S473*H473</f>
        <v>0</v>
      </c>
      <c r="AR473" s="128" t="s">
        <v>213</v>
      </c>
      <c r="AT473" s="128" t="s">
        <v>125</v>
      </c>
      <c r="AU473" s="128" t="s">
        <v>0</v>
      </c>
      <c r="AY473" s="103" t="s">
        <v>116</v>
      </c>
      <c r="BE473" s="129">
        <f>IF(N473="základní",J473,0)</f>
        <v>0</v>
      </c>
      <c r="BF473" s="129">
        <f>IF(N473="snížená",J473,0)</f>
        <v>0</v>
      </c>
      <c r="BG473" s="129">
        <f>IF(N473="zákl. přenesená",J473,0)</f>
        <v>0</v>
      </c>
      <c r="BH473" s="129">
        <f>IF(N473="sníž. přenesená",J473,0)</f>
        <v>0</v>
      </c>
      <c r="BI473" s="129">
        <f>IF(N473="nulová",J473,0)</f>
        <v>0</v>
      </c>
      <c r="BJ473" s="103" t="s">
        <v>5</v>
      </c>
      <c r="BK473" s="129">
        <f>ROUND(I473*H473,2)</f>
        <v>0</v>
      </c>
      <c r="BL473" s="103" t="s">
        <v>129</v>
      </c>
      <c r="BM473" s="128" t="s">
        <v>376</v>
      </c>
    </row>
    <row r="474" spans="2:65" s="2" customFormat="1">
      <c r="B474" s="3"/>
      <c r="D474" s="127" t="s">
        <v>112</v>
      </c>
      <c r="F474" s="126" t="s">
        <v>375</v>
      </c>
      <c r="I474" s="122"/>
      <c r="L474" s="3"/>
      <c r="M474" s="125"/>
      <c r="T474" s="62"/>
      <c r="AT474" s="103" t="s">
        <v>112</v>
      </c>
      <c r="AU474" s="103" t="s">
        <v>0</v>
      </c>
    </row>
    <row r="475" spans="2:65" s="2" customFormat="1" ht="33" customHeight="1">
      <c r="B475" s="3"/>
      <c r="C475" s="141" t="s">
        <v>374</v>
      </c>
      <c r="D475" s="141" t="s">
        <v>117</v>
      </c>
      <c r="E475" s="140" t="s">
        <v>373</v>
      </c>
      <c r="F475" s="139" t="s">
        <v>372</v>
      </c>
      <c r="G475" s="138" t="s">
        <v>223</v>
      </c>
      <c r="H475" s="137">
        <v>3</v>
      </c>
      <c r="I475" s="136"/>
      <c r="J475" s="135">
        <f>ROUND(I475*H475,2)</f>
        <v>0</v>
      </c>
      <c r="K475" s="134"/>
      <c r="L475" s="3"/>
      <c r="M475" s="133" t="s">
        <v>1</v>
      </c>
      <c r="N475" s="132" t="s">
        <v>74</v>
      </c>
      <c r="P475" s="131">
        <f>O475*H475</f>
        <v>0</v>
      </c>
      <c r="Q475" s="131">
        <v>0</v>
      </c>
      <c r="R475" s="131">
        <f>Q475*H475</f>
        <v>0</v>
      </c>
      <c r="S475" s="131">
        <v>0</v>
      </c>
      <c r="T475" s="130">
        <f>S475*H475</f>
        <v>0</v>
      </c>
      <c r="AR475" s="128" t="s">
        <v>129</v>
      </c>
      <c r="AT475" s="128" t="s">
        <v>117</v>
      </c>
      <c r="AU475" s="128" t="s">
        <v>0</v>
      </c>
      <c r="AY475" s="103" t="s">
        <v>116</v>
      </c>
      <c r="BE475" s="129">
        <f>IF(N475="základní",J475,0)</f>
        <v>0</v>
      </c>
      <c r="BF475" s="129">
        <f>IF(N475="snížená",J475,0)</f>
        <v>0</v>
      </c>
      <c r="BG475" s="129">
        <f>IF(N475="zákl. přenesená",J475,0)</f>
        <v>0</v>
      </c>
      <c r="BH475" s="129">
        <f>IF(N475="sníž. přenesená",J475,0)</f>
        <v>0</v>
      </c>
      <c r="BI475" s="129">
        <f>IF(N475="nulová",J475,0)</f>
        <v>0</v>
      </c>
      <c r="BJ475" s="103" t="s">
        <v>5</v>
      </c>
      <c r="BK475" s="129">
        <f>ROUND(I475*H475,2)</f>
        <v>0</v>
      </c>
      <c r="BL475" s="103" t="s">
        <v>129</v>
      </c>
      <c r="BM475" s="128" t="s">
        <v>371</v>
      </c>
    </row>
    <row r="476" spans="2:65" s="2" customFormat="1" ht="17.399999999999999">
      <c r="B476" s="3"/>
      <c r="D476" s="127" t="s">
        <v>112</v>
      </c>
      <c r="F476" s="126" t="s">
        <v>370</v>
      </c>
      <c r="I476" s="122"/>
      <c r="L476" s="3"/>
      <c r="M476" s="125"/>
      <c r="T476" s="62"/>
      <c r="AT476" s="103" t="s">
        <v>112</v>
      </c>
      <c r="AU476" s="103" t="s">
        <v>0</v>
      </c>
    </row>
    <row r="477" spans="2:65" s="2" customFormat="1">
      <c r="B477" s="3"/>
      <c r="D477" s="124" t="s">
        <v>110</v>
      </c>
      <c r="F477" s="123" t="s">
        <v>369</v>
      </c>
      <c r="I477" s="122"/>
      <c r="L477" s="3"/>
      <c r="M477" s="125"/>
      <c r="T477" s="62"/>
      <c r="AT477" s="103" t="s">
        <v>110</v>
      </c>
      <c r="AU477" s="103" t="s">
        <v>0</v>
      </c>
    </row>
    <row r="478" spans="2:65" s="155" customFormat="1">
      <c r="B478" s="159"/>
      <c r="D478" s="127" t="s">
        <v>154</v>
      </c>
      <c r="E478" s="156" t="s">
        <v>1</v>
      </c>
      <c r="F478" s="162" t="s">
        <v>368</v>
      </c>
      <c r="H478" s="161">
        <v>3</v>
      </c>
      <c r="I478" s="160"/>
      <c r="L478" s="159"/>
      <c r="M478" s="158"/>
      <c r="T478" s="157"/>
      <c r="AT478" s="156" t="s">
        <v>154</v>
      </c>
      <c r="AU478" s="156" t="s">
        <v>0</v>
      </c>
      <c r="AV478" s="155" t="s">
        <v>0</v>
      </c>
      <c r="AW478" s="155" t="s">
        <v>82</v>
      </c>
      <c r="AX478" s="155" t="s">
        <v>5</v>
      </c>
      <c r="AY478" s="156" t="s">
        <v>116</v>
      </c>
    </row>
    <row r="479" spans="2:65" s="2" customFormat="1" ht="16.5" customHeight="1">
      <c r="B479" s="3"/>
      <c r="C479" s="173" t="s">
        <v>367</v>
      </c>
      <c r="D479" s="173" t="s">
        <v>125</v>
      </c>
      <c r="E479" s="172" t="s">
        <v>366</v>
      </c>
      <c r="F479" s="171" t="s">
        <v>364</v>
      </c>
      <c r="G479" s="170" t="s">
        <v>223</v>
      </c>
      <c r="H479" s="169">
        <v>1</v>
      </c>
      <c r="I479" s="168"/>
      <c r="J479" s="167">
        <f>ROUND(I479*H479,2)</f>
        <v>0</v>
      </c>
      <c r="K479" s="166"/>
      <c r="L479" s="165"/>
      <c r="M479" s="164" t="s">
        <v>1</v>
      </c>
      <c r="N479" s="163" t="s">
        <v>74</v>
      </c>
      <c r="P479" s="131">
        <f>O479*H479</f>
        <v>0</v>
      </c>
      <c r="Q479" s="131">
        <v>5.0000000000000001E-4</v>
      </c>
      <c r="R479" s="131">
        <f>Q479*H479</f>
        <v>5.0000000000000001E-4</v>
      </c>
      <c r="S479" s="131">
        <v>0</v>
      </c>
      <c r="T479" s="130">
        <f>S479*H479</f>
        <v>0</v>
      </c>
      <c r="AR479" s="128" t="s">
        <v>213</v>
      </c>
      <c r="AT479" s="128" t="s">
        <v>125</v>
      </c>
      <c r="AU479" s="128" t="s">
        <v>0</v>
      </c>
      <c r="AY479" s="103" t="s">
        <v>116</v>
      </c>
      <c r="BE479" s="129">
        <f>IF(N479="základní",J479,0)</f>
        <v>0</v>
      </c>
      <c r="BF479" s="129">
        <f>IF(N479="snížená",J479,0)</f>
        <v>0</v>
      </c>
      <c r="BG479" s="129">
        <f>IF(N479="zákl. přenesená",J479,0)</f>
        <v>0</v>
      </c>
      <c r="BH479" s="129">
        <f>IF(N479="sníž. přenesená",J479,0)</f>
        <v>0</v>
      </c>
      <c r="BI479" s="129">
        <f>IF(N479="nulová",J479,0)</f>
        <v>0</v>
      </c>
      <c r="BJ479" s="103" t="s">
        <v>5</v>
      </c>
      <c r="BK479" s="129">
        <f>ROUND(I479*H479,2)</f>
        <v>0</v>
      </c>
      <c r="BL479" s="103" t="s">
        <v>129</v>
      </c>
      <c r="BM479" s="128" t="s">
        <v>365</v>
      </c>
    </row>
    <row r="480" spans="2:65" s="2" customFormat="1">
      <c r="B480" s="3"/>
      <c r="D480" s="127" t="s">
        <v>112</v>
      </c>
      <c r="F480" s="126" t="s">
        <v>364</v>
      </c>
      <c r="I480" s="122"/>
      <c r="L480" s="3"/>
      <c r="M480" s="125"/>
      <c r="T480" s="62"/>
      <c r="AT480" s="103" t="s">
        <v>112</v>
      </c>
      <c r="AU480" s="103" t="s">
        <v>0</v>
      </c>
    </row>
    <row r="481" spans="2:65" s="2" customFormat="1" ht="16.5" customHeight="1">
      <c r="B481" s="3"/>
      <c r="C481" s="173" t="s">
        <v>363</v>
      </c>
      <c r="D481" s="173" t="s">
        <v>125</v>
      </c>
      <c r="E481" s="172" t="s">
        <v>362</v>
      </c>
      <c r="F481" s="171" t="s">
        <v>361</v>
      </c>
      <c r="G481" s="170" t="s">
        <v>223</v>
      </c>
      <c r="H481" s="169">
        <v>2</v>
      </c>
      <c r="I481" s="168"/>
      <c r="J481" s="167">
        <f>ROUND(I481*H481,2)</f>
        <v>0</v>
      </c>
      <c r="K481" s="166"/>
      <c r="L481" s="165"/>
      <c r="M481" s="164" t="s">
        <v>1</v>
      </c>
      <c r="N481" s="163" t="s">
        <v>74</v>
      </c>
      <c r="P481" s="131">
        <f>O481*H481</f>
        <v>0</v>
      </c>
      <c r="Q481" s="131">
        <v>1.25E-3</v>
      </c>
      <c r="R481" s="131">
        <f>Q481*H481</f>
        <v>2.5000000000000001E-3</v>
      </c>
      <c r="S481" s="131">
        <v>0</v>
      </c>
      <c r="T481" s="130">
        <f>S481*H481</f>
        <v>0</v>
      </c>
      <c r="AR481" s="128" t="s">
        <v>213</v>
      </c>
      <c r="AT481" s="128" t="s">
        <v>125</v>
      </c>
      <c r="AU481" s="128" t="s">
        <v>0</v>
      </c>
      <c r="AY481" s="103" t="s">
        <v>116</v>
      </c>
      <c r="BE481" s="129">
        <f>IF(N481="základní",J481,0)</f>
        <v>0</v>
      </c>
      <c r="BF481" s="129">
        <f>IF(N481="snížená",J481,0)</f>
        <v>0</v>
      </c>
      <c r="BG481" s="129">
        <f>IF(N481="zákl. přenesená",J481,0)</f>
        <v>0</v>
      </c>
      <c r="BH481" s="129">
        <f>IF(N481="sníž. přenesená",J481,0)</f>
        <v>0</v>
      </c>
      <c r="BI481" s="129">
        <f>IF(N481="nulová",J481,0)</f>
        <v>0</v>
      </c>
      <c r="BJ481" s="103" t="s">
        <v>5</v>
      </c>
      <c r="BK481" s="129">
        <f>ROUND(I481*H481,2)</f>
        <v>0</v>
      </c>
      <c r="BL481" s="103" t="s">
        <v>129</v>
      </c>
      <c r="BM481" s="128" t="s">
        <v>360</v>
      </c>
    </row>
    <row r="482" spans="2:65" s="2" customFormat="1">
      <c r="B482" s="3"/>
      <c r="D482" s="127" t="s">
        <v>112</v>
      </c>
      <c r="F482" s="126" t="s">
        <v>359</v>
      </c>
      <c r="I482" s="122"/>
      <c r="L482" s="3"/>
      <c r="M482" s="125"/>
      <c r="T482" s="62"/>
      <c r="AT482" s="103" t="s">
        <v>112</v>
      </c>
      <c r="AU482" s="103" t="s">
        <v>0</v>
      </c>
    </row>
    <row r="483" spans="2:65" s="155" customFormat="1">
      <c r="B483" s="159"/>
      <c r="D483" s="127" t="s">
        <v>154</v>
      </c>
      <c r="E483" s="156" t="s">
        <v>1</v>
      </c>
      <c r="F483" s="162" t="s">
        <v>358</v>
      </c>
      <c r="H483" s="161">
        <v>2</v>
      </c>
      <c r="I483" s="160"/>
      <c r="L483" s="159"/>
      <c r="M483" s="158"/>
      <c r="T483" s="157"/>
      <c r="AT483" s="156" t="s">
        <v>154</v>
      </c>
      <c r="AU483" s="156" t="s">
        <v>0</v>
      </c>
      <c r="AV483" s="155" t="s">
        <v>0</v>
      </c>
      <c r="AW483" s="155" t="s">
        <v>82</v>
      </c>
      <c r="AX483" s="155" t="s">
        <v>5</v>
      </c>
      <c r="AY483" s="156" t="s">
        <v>116</v>
      </c>
    </row>
    <row r="484" spans="2:65" s="2" customFormat="1" ht="33" customHeight="1">
      <c r="B484" s="3"/>
      <c r="C484" s="141" t="s">
        <v>357</v>
      </c>
      <c r="D484" s="141" t="s">
        <v>117</v>
      </c>
      <c r="E484" s="140" t="s">
        <v>356</v>
      </c>
      <c r="F484" s="139" t="s">
        <v>355</v>
      </c>
      <c r="G484" s="138" t="s">
        <v>223</v>
      </c>
      <c r="H484" s="137">
        <v>6</v>
      </c>
      <c r="I484" s="136"/>
      <c r="J484" s="135">
        <f>ROUND(I484*H484,2)</f>
        <v>0</v>
      </c>
      <c r="K484" s="134"/>
      <c r="L484" s="3"/>
      <c r="M484" s="133" t="s">
        <v>1</v>
      </c>
      <c r="N484" s="132" t="s">
        <v>74</v>
      </c>
      <c r="P484" s="131">
        <f>O484*H484</f>
        <v>0</v>
      </c>
      <c r="Q484" s="131">
        <v>0</v>
      </c>
      <c r="R484" s="131">
        <f>Q484*H484</f>
        <v>0</v>
      </c>
      <c r="S484" s="131">
        <v>0</v>
      </c>
      <c r="T484" s="130">
        <f>S484*H484</f>
        <v>0</v>
      </c>
      <c r="AR484" s="128" t="s">
        <v>129</v>
      </c>
      <c r="AT484" s="128" t="s">
        <v>117</v>
      </c>
      <c r="AU484" s="128" t="s">
        <v>0</v>
      </c>
      <c r="AY484" s="103" t="s">
        <v>116</v>
      </c>
      <c r="BE484" s="129">
        <f>IF(N484="základní",J484,0)</f>
        <v>0</v>
      </c>
      <c r="BF484" s="129">
        <f>IF(N484="snížená",J484,0)</f>
        <v>0</v>
      </c>
      <c r="BG484" s="129">
        <f>IF(N484="zákl. přenesená",J484,0)</f>
        <v>0</v>
      </c>
      <c r="BH484" s="129">
        <f>IF(N484="sníž. přenesená",J484,0)</f>
        <v>0</v>
      </c>
      <c r="BI484" s="129">
        <f>IF(N484="nulová",J484,0)</f>
        <v>0</v>
      </c>
      <c r="BJ484" s="103" t="s">
        <v>5</v>
      </c>
      <c r="BK484" s="129">
        <f>ROUND(I484*H484,2)</f>
        <v>0</v>
      </c>
      <c r="BL484" s="103" t="s">
        <v>129</v>
      </c>
      <c r="BM484" s="128" t="s">
        <v>354</v>
      </c>
    </row>
    <row r="485" spans="2:65" s="2" customFormat="1" ht="17.399999999999999">
      <c r="B485" s="3"/>
      <c r="D485" s="127" t="s">
        <v>112</v>
      </c>
      <c r="F485" s="126" t="s">
        <v>353</v>
      </c>
      <c r="I485" s="122"/>
      <c r="L485" s="3"/>
      <c r="M485" s="125"/>
      <c r="T485" s="62"/>
      <c r="AT485" s="103" t="s">
        <v>112</v>
      </c>
      <c r="AU485" s="103" t="s">
        <v>0</v>
      </c>
    </row>
    <row r="486" spans="2:65" s="2" customFormat="1">
      <c r="B486" s="3"/>
      <c r="D486" s="124" t="s">
        <v>110</v>
      </c>
      <c r="F486" s="123" t="s">
        <v>352</v>
      </c>
      <c r="I486" s="122"/>
      <c r="L486" s="3"/>
      <c r="M486" s="125"/>
      <c r="T486" s="62"/>
      <c r="AT486" s="103" t="s">
        <v>110</v>
      </c>
      <c r="AU486" s="103" t="s">
        <v>0</v>
      </c>
    </row>
    <row r="487" spans="2:65" s="2" customFormat="1" ht="16.5" customHeight="1">
      <c r="B487" s="3"/>
      <c r="C487" s="173" t="s">
        <v>351</v>
      </c>
      <c r="D487" s="173" t="s">
        <v>125</v>
      </c>
      <c r="E487" s="172" t="s">
        <v>350</v>
      </c>
      <c r="F487" s="171" t="s">
        <v>348</v>
      </c>
      <c r="G487" s="170" t="s">
        <v>223</v>
      </c>
      <c r="H487" s="169">
        <v>6</v>
      </c>
      <c r="I487" s="168"/>
      <c r="J487" s="167">
        <f>ROUND(I487*H487,2)</f>
        <v>0</v>
      </c>
      <c r="K487" s="166"/>
      <c r="L487" s="165"/>
      <c r="M487" s="164" t="s">
        <v>1</v>
      </c>
      <c r="N487" s="163" t="s">
        <v>74</v>
      </c>
      <c r="P487" s="131">
        <f>O487*H487</f>
        <v>0</v>
      </c>
      <c r="Q487" s="131">
        <v>1E-3</v>
      </c>
      <c r="R487" s="131">
        <f>Q487*H487</f>
        <v>6.0000000000000001E-3</v>
      </c>
      <c r="S487" s="131">
        <v>0</v>
      </c>
      <c r="T487" s="130">
        <f>S487*H487</f>
        <v>0</v>
      </c>
      <c r="AR487" s="128" t="s">
        <v>213</v>
      </c>
      <c r="AT487" s="128" t="s">
        <v>125</v>
      </c>
      <c r="AU487" s="128" t="s">
        <v>0</v>
      </c>
      <c r="AY487" s="103" t="s">
        <v>116</v>
      </c>
      <c r="BE487" s="129">
        <f>IF(N487="základní",J487,0)</f>
        <v>0</v>
      </c>
      <c r="BF487" s="129">
        <f>IF(N487="snížená",J487,0)</f>
        <v>0</v>
      </c>
      <c r="BG487" s="129">
        <f>IF(N487="zákl. přenesená",J487,0)</f>
        <v>0</v>
      </c>
      <c r="BH487" s="129">
        <f>IF(N487="sníž. přenesená",J487,0)</f>
        <v>0</v>
      </c>
      <c r="BI487" s="129">
        <f>IF(N487="nulová",J487,0)</f>
        <v>0</v>
      </c>
      <c r="BJ487" s="103" t="s">
        <v>5</v>
      </c>
      <c r="BK487" s="129">
        <f>ROUND(I487*H487,2)</f>
        <v>0</v>
      </c>
      <c r="BL487" s="103" t="s">
        <v>129</v>
      </c>
      <c r="BM487" s="128" t="s">
        <v>349</v>
      </c>
    </row>
    <row r="488" spans="2:65" s="2" customFormat="1">
      <c r="B488" s="3"/>
      <c r="D488" s="127" t="s">
        <v>112</v>
      </c>
      <c r="F488" s="126" t="s">
        <v>348</v>
      </c>
      <c r="I488" s="122"/>
      <c r="L488" s="3"/>
      <c r="M488" s="125"/>
      <c r="T488" s="62"/>
      <c r="AT488" s="103" t="s">
        <v>112</v>
      </c>
      <c r="AU488" s="103" t="s">
        <v>0</v>
      </c>
    </row>
    <row r="489" spans="2:65" s="2" customFormat="1" ht="33" customHeight="1">
      <c r="B489" s="3"/>
      <c r="C489" s="141" t="s">
        <v>347</v>
      </c>
      <c r="D489" s="141" t="s">
        <v>117</v>
      </c>
      <c r="E489" s="140" t="s">
        <v>346</v>
      </c>
      <c r="F489" s="139" t="s">
        <v>345</v>
      </c>
      <c r="G489" s="138" t="s">
        <v>223</v>
      </c>
      <c r="H489" s="137">
        <v>13</v>
      </c>
      <c r="I489" s="136"/>
      <c r="J489" s="135">
        <f>ROUND(I489*H489,2)</f>
        <v>0</v>
      </c>
      <c r="K489" s="134"/>
      <c r="L489" s="3"/>
      <c r="M489" s="133" t="s">
        <v>1</v>
      </c>
      <c r="N489" s="132" t="s">
        <v>74</v>
      </c>
      <c r="P489" s="131">
        <f>O489*H489</f>
        <v>0</v>
      </c>
      <c r="Q489" s="131">
        <v>0</v>
      </c>
      <c r="R489" s="131">
        <f>Q489*H489</f>
        <v>0</v>
      </c>
      <c r="S489" s="131">
        <v>0</v>
      </c>
      <c r="T489" s="130">
        <f>S489*H489</f>
        <v>0</v>
      </c>
      <c r="AR489" s="128" t="s">
        <v>129</v>
      </c>
      <c r="AT489" s="128" t="s">
        <v>117</v>
      </c>
      <c r="AU489" s="128" t="s">
        <v>0</v>
      </c>
      <c r="AY489" s="103" t="s">
        <v>116</v>
      </c>
      <c r="BE489" s="129">
        <f>IF(N489="základní",J489,0)</f>
        <v>0</v>
      </c>
      <c r="BF489" s="129">
        <f>IF(N489="snížená",J489,0)</f>
        <v>0</v>
      </c>
      <c r="BG489" s="129">
        <f>IF(N489="zákl. přenesená",J489,0)</f>
        <v>0</v>
      </c>
      <c r="BH489" s="129">
        <f>IF(N489="sníž. přenesená",J489,0)</f>
        <v>0</v>
      </c>
      <c r="BI489" s="129">
        <f>IF(N489="nulová",J489,0)</f>
        <v>0</v>
      </c>
      <c r="BJ489" s="103" t="s">
        <v>5</v>
      </c>
      <c r="BK489" s="129">
        <f>ROUND(I489*H489,2)</f>
        <v>0</v>
      </c>
      <c r="BL489" s="103" t="s">
        <v>129</v>
      </c>
      <c r="BM489" s="128" t="s">
        <v>344</v>
      </c>
    </row>
    <row r="490" spans="2:65" s="2" customFormat="1" ht="17.399999999999999">
      <c r="B490" s="3"/>
      <c r="D490" s="127" t="s">
        <v>112</v>
      </c>
      <c r="F490" s="126" t="s">
        <v>343</v>
      </c>
      <c r="I490" s="122"/>
      <c r="L490" s="3"/>
      <c r="M490" s="125"/>
      <c r="T490" s="62"/>
      <c r="AT490" s="103" t="s">
        <v>112</v>
      </c>
      <c r="AU490" s="103" t="s">
        <v>0</v>
      </c>
    </row>
    <row r="491" spans="2:65" s="2" customFormat="1">
      <c r="B491" s="3"/>
      <c r="D491" s="124" t="s">
        <v>110</v>
      </c>
      <c r="F491" s="123" t="s">
        <v>342</v>
      </c>
      <c r="I491" s="122"/>
      <c r="L491" s="3"/>
      <c r="M491" s="125"/>
      <c r="T491" s="62"/>
      <c r="AT491" s="103" t="s">
        <v>110</v>
      </c>
      <c r="AU491" s="103" t="s">
        <v>0</v>
      </c>
    </row>
    <row r="492" spans="2:65" s="2" customFormat="1" ht="24.15" customHeight="1">
      <c r="B492" s="3"/>
      <c r="C492" s="173" t="s">
        <v>341</v>
      </c>
      <c r="D492" s="173" t="s">
        <v>125</v>
      </c>
      <c r="E492" s="172" t="s">
        <v>340</v>
      </c>
      <c r="F492" s="171" t="s">
        <v>338</v>
      </c>
      <c r="G492" s="170" t="s">
        <v>223</v>
      </c>
      <c r="H492" s="169">
        <v>12</v>
      </c>
      <c r="I492" s="168"/>
      <c r="J492" s="167">
        <f>ROUND(I492*H492,2)</f>
        <v>0</v>
      </c>
      <c r="K492" s="166"/>
      <c r="L492" s="165"/>
      <c r="M492" s="164" t="s">
        <v>1</v>
      </c>
      <c r="N492" s="163" t="s">
        <v>74</v>
      </c>
      <c r="P492" s="131">
        <f>O492*H492</f>
        <v>0</v>
      </c>
      <c r="Q492" s="131">
        <v>3.7000000000000002E-3</v>
      </c>
      <c r="R492" s="131">
        <f>Q492*H492</f>
        <v>4.4400000000000002E-2</v>
      </c>
      <c r="S492" s="131">
        <v>0</v>
      </c>
      <c r="T492" s="130">
        <f>S492*H492</f>
        <v>0</v>
      </c>
      <c r="AR492" s="128" t="s">
        <v>213</v>
      </c>
      <c r="AT492" s="128" t="s">
        <v>125</v>
      </c>
      <c r="AU492" s="128" t="s">
        <v>0</v>
      </c>
      <c r="AY492" s="103" t="s">
        <v>116</v>
      </c>
      <c r="BE492" s="129">
        <f>IF(N492="základní",J492,0)</f>
        <v>0</v>
      </c>
      <c r="BF492" s="129">
        <f>IF(N492="snížená",J492,0)</f>
        <v>0</v>
      </c>
      <c r="BG492" s="129">
        <f>IF(N492="zákl. přenesená",J492,0)</f>
        <v>0</v>
      </c>
      <c r="BH492" s="129">
        <f>IF(N492="sníž. přenesená",J492,0)</f>
        <v>0</v>
      </c>
      <c r="BI492" s="129">
        <f>IF(N492="nulová",J492,0)</f>
        <v>0</v>
      </c>
      <c r="BJ492" s="103" t="s">
        <v>5</v>
      </c>
      <c r="BK492" s="129">
        <f>ROUND(I492*H492,2)</f>
        <v>0</v>
      </c>
      <c r="BL492" s="103" t="s">
        <v>129</v>
      </c>
      <c r="BM492" s="128" t="s">
        <v>339</v>
      </c>
    </row>
    <row r="493" spans="2:65" s="2" customFormat="1" ht="17.399999999999999">
      <c r="B493" s="3"/>
      <c r="D493" s="127" t="s">
        <v>112</v>
      </c>
      <c r="F493" s="126" t="s">
        <v>338</v>
      </c>
      <c r="I493" s="122"/>
      <c r="L493" s="3"/>
      <c r="M493" s="125"/>
      <c r="T493" s="62"/>
      <c r="AT493" s="103" t="s">
        <v>112</v>
      </c>
      <c r="AU493" s="103" t="s">
        <v>0</v>
      </c>
    </row>
    <row r="494" spans="2:65" s="2" customFormat="1" ht="24.15" customHeight="1">
      <c r="B494" s="3"/>
      <c r="C494" s="173" t="s">
        <v>337</v>
      </c>
      <c r="D494" s="173" t="s">
        <v>125</v>
      </c>
      <c r="E494" s="172" t="s">
        <v>336</v>
      </c>
      <c r="F494" s="171" t="s">
        <v>334</v>
      </c>
      <c r="G494" s="170" t="s">
        <v>223</v>
      </c>
      <c r="H494" s="169">
        <v>1</v>
      </c>
      <c r="I494" s="168"/>
      <c r="J494" s="167">
        <f>ROUND(I494*H494,2)</f>
        <v>0</v>
      </c>
      <c r="K494" s="166"/>
      <c r="L494" s="165"/>
      <c r="M494" s="164" t="s">
        <v>1</v>
      </c>
      <c r="N494" s="163" t="s">
        <v>74</v>
      </c>
      <c r="P494" s="131">
        <f>O494*H494</f>
        <v>0</v>
      </c>
      <c r="Q494" s="131">
        <v>4.4999999999999997E-3</v>
      </c>
      <c r="R494" s="131">
        <f>Q494*H494</f>
        <v>4.4999999999999997E-3</v>
      </c>
      <c r="S494" s="131">
        <v>0</v>
      </c>
      <c r="T494" s="130">
        <f>S494*H494</f>
        <v>0</v>
      </c>
      <c r="AR494" s="128" t="s">
        <v>213</v>
      </c>
      <c r="AT494" s="128" t="s">
        <v>125</v>
      </c>
      <c r="AU494" s="128" t="s">
        <v>0</v>
      </c>
      <c r="AY494" s="103" t="s">
        <v>116</v>
      </c>
      <c r="BE494" s="129">
        <f>IF(N494="základní",J494,0)</f>
        <v>0</v>
      </c>
      <c r="BF494" s="129">
        <f>IF(N494="snížená",J494,0)</f>
        <v>0</v>
      </c>
      <c r="BG494" s="129">
        <f>IF(N494="zákl. přenesená",J494,0)</f>
        <v>0</v>
      </c>
      <c r="BH494" s="129">
        <f>IF(N494="sníž. přenesená",J494,0)</f>
        <v>0</v>
      </c>
      <c r="BI494" s="129">
        <f>IF(N494="nulová",J494,0)</f>
        <v>0</v>
      </c>
      <c r="BJ494" s="103" t="s">
        <v>5</v>
      </c>
      <c r="BK494" s="129">
        <f>ROUND(I494*H494,2)</f>
        <v>0</v>
      </c>
      <c r="BL494" s="103" t="s">
        <v>129</v>
      </c>
      <c r="BM494" s="128" t="s">
        <v>335</v>
      </c>
    </row>
    <row r="495" spans="2:65" s="2" customFormat="1" ht="17.399999999999999">
      <c r="B495" s="3"/>
      <c r="D495" s="127" t="s">
        <v>112</v>
      </c>
      <c r="F495" s="126" t="s">
        <v>334</v>
      </c>
      <c r="I495" s="122"/>
      <c r="L495" s="3"/>
      <c r="M495" s="125"/>
      <c r="T495" s="62"/>
      <c r="AT495" s="103" t="s">
        <v>112</v>
      </c>
      <c r="AU495" s="103" t="s">
        <v>0</v>
      </c>
    </row>
    <row r="496" spans="2:65" s="2" customFormat="1" ht="24.15" customHeight="1">
      <c r="B496" s="3"/>
      <c r="C496" s="141" t="s">
        <v>333</v>
      </c>
      <c r="D496" s="141" t="s">
        <v>117</v>
      </c>
      <c r="E496" s="140" t="s">
        <v>332</v>
      </c>
      <c r="F496" s="139" t="s">
        <v>330</v>
      </c>
      <c r="G496" s="138" t="s">
        <v>307</v>
      </c>
      <c r="H496" s="137">
        <v>13</v>
      </c>
      <c r="I496" s="136"/>
      <c r="J496" s="135">
        <f>ROUND(I496*H496,2)</f>
        <v>0</v>
      </c>
      <c r="K496" s="134"/>
      <c r="L496" s="3"/>
      <c r="M496" s="133" t="s">
        <v>1</v>
      </c>
      <c r="N496" s="132" t="s">
        <v>74</v>
      </c>
      <c r="P496" s="131">
        <f>O496*H496</f>
        <v>0</v>
      </c>
      <c r="Q496" s="131">
        <v>9.9000000000000008E-3</v>
      </c>
      <c r="R496" s="131">
        <f>Q496*H496</f>
        <v>0.12870000000000001</v>
      </c>
      <c r="S496" s="131">
        <v>0</v>
      </c>
      <c r="T496" s="130">
        <f>S496*H496</f>
        <v>0</v>
      </c>
      <c r="AR496" s="128" t="s">
        <v>115</v>
      </c>
      <c r="AT496" s="128" t="s">
        <v>117</v>
      </c>
      <c r="AU496" s="128" t="s">
        <v>0</v>
      </c>
      <c r="AY496" s="103" t="s">
        <v>116</v>
      </c>
      <c r="BE496" s="129">
        <f>IF(N496="základní",J496,0)</f>
        <v>0</v>
      </c>
      <c r="BF496" s="129">
        <f>IF(N496="snížená",J496,0)</f>
        <v>0</v>
      </c>
      <c r="BG496" s="129">
        <f>IF(N496="zákl. přenesená",J496,0)</f>
        <v>0</v>
      </c>
      <c r="BH496" s="129">
        <f>IF(N496="sníž. přenesená",J496,0)</f>
        <v>0</v>
      </c>
      <c r="BI496" s="129">
        <f>IF(N496="nulová",J496,0)</f>
        <v>0</v>
      </c>
      <c r="BJ496" s="103" t="s">
        <v>5</v>
      </c>
      <c r="BK496" s="129">
        <f>ROUND(I496*H496,2)</f>
        <v>0</v>
      </c>
      <c r="BL496" s="103" t="s">
        <v>115</v>
      </c>
      <c r="BM496" s="128" t="s">
        <v>331</v>
      </c>
    </row>
    <row r="497" spans="2:65" s="2" customFormat="1" ht="17.399999999999999">
      <c r="B497" s="3"/>
      <c r="D497" s="127" t="s">
        <v>112</v>
      </c>
      <c r="F497" s="126" t="s">
        <v>330</v>
      </c>
      <c r="I497" s="122"/>
      <c r="L497" s="3"/>
      <c r="M497" s="125"/>
      <c r="T497" s="62"/>
      <c r="AT497" s="103" t="s">
        <v>112</v>
      </c>
      <c r="AU497" s="103" t="s">
        <v>0</v>
      </c>
    </row>
    <row r="498" spans="2:65" s="155" customFormat="1">
      <c r="B498" s="159"/>
      <c r="D498" s="127" t="s">
        <v>154</v>
      </c>
      <c r="E498" s="156" t="s">
        <v>1</v>
      </c>
      <c r="F498" s="162" t="s">
        <v>329</v>
      </c>
      <c r="H498" s="161">
        <v>13</v>
      </c>
      <c r="I498" s="160"/>
      <c r="L498" s="159"/>
      <c r="M498" s="158"/>
      <c r="T498" s="157"/>
      <c r="AT498" s="156" t="s">
        <v>154</v>
      </c>
      <c r="AU498" s="156" t="s">
        <v>0</v>
      </c>
      <c r="AV498" s="155" t="s">
        <v>0</v>
      </c>
      <c r="AW498" s="155" t="s">
        <v>82</v>
      </c>
      <c r="AX498" s="155" t="s">
        <v>5</v>
      </c>
      <c r="AY498" s="156" t="s">
        <v>116</v>
      </c>
    </row>
    <row r="499" spans="2:65" s="2" customFormat="1" ht="24.15" customHeight="1">
      <c r="B499" s="3"/>
      <c r="C499" s="141" t="s">
        <v>328</v>
      </c>
      <c r="D499" s="141" t="s">
        <v>117</v>
      </c>
      <c r="E499" s="140" t="s">
        <v>327</v>
      </c>
      <c r="F499" s="139" t="s">
        <v>326</v>
      </c>
      <c r="G499" s="138" t="s">
        <v>190</v>
      </c>
      <c r="H499" s="137">
        <v>2</v>
      </c>
      <c r="I499" s="136"/>
      <c r="J499" s="135">
        <f>ROUND(I499*H499,2)</f>
        <v>0</v>
      </c>
      <c r="K499" s="134"/>
      <c r="L499" s="3"/>
      <c r="M499" s="133" t="s">
        <v>1</v>
      </c>
      <c r="N499" s="132" t="s">
        <v>74</v>
      </c>
      <c r="P499" s="131">
        <f>O499*H499</f>
        <v>0</v>
      </c>
      <c r="Q499" s="131">
        <v>0</v>
      </c>
      <c r="R499" s="131">
        <f>Q499*H499</f>
        <v>0</v>
      </c>
      <c r="S499" s="131">
        <v>0.6</v>
      </c>
      <c r="T499" s="130">
        <f>S499*H499</f>
        <v>1.2</v>
      </c>
      <c r="AR499" s="128" t="s">
        <v>129</v>
      </c>
      <c r="AT499" s="128" t="s">
        <v>117</v>
      </c>
      <c r="AU499" s="128" t="s">
        <v>0</v>
      </c>
      <c r="AY499" s="103" t="s">
        <v>116</v>
      </c>
      <c r="BE499" s="129">
        <f>IF(N499="základní",J499,0)</f>
        <v>0</v>
      </c>
      <c r="BF499" s="129">
        <f>IF(N499="snížená",J499,0)</f>
        <v>0</v>
      </c>
      <c r="BG499" s="129">
        <f>IF(N499="zákl. přenesená",J499,0)</f>
        <v>0</v>
      </c>
      <c r="BH499" s="129">
        <f>IF(N499="sníž. přenesená",J499,0)</f>
        <v>0</v>
      </c>
      <c r="BI499" s="129">
        <f>IF(N499="nulová",J499,0)</f>
        <v>0</v>
      </c>
      <c r="BJ499" s="103" t="s">
        <v>5</v>
      </c>
      <c r="BK499" s="129">
        <f>ROUND(I499*H499,2)</f>
        <v>0</v>
      </c>
      <c r="BL499" s="103" t="s">
        <v>129</v>
      </c>
      <c r="BM499" s="128" t="s">
        <v>325</v>
      </c>
    </row>
    <row r="500" spans="2:65" s="2" customFormat="1" ht="17.399999999999999">
      <c r="B500" s="3"/>
      <c r="D500" s="127" t="s">
        <v>112</v>
      </c>
      <c r="F500" s="126" t="s">
        <v>324</v>
      </c>
      <c r="I500" s="122"/>
      <c r="L500" s="3"/>
      <c r="M500" s="125"/>
      <c r="T500" s="62"/>
      <c r="AT500" s="103" t="s">
        <v>112</v>
      </c>
      <c r="AU500" s="103" t="s">
        <v>0</v>
      </c>
    </row>
    <row r="501" spans="2:65" s="2" customFormat="1">
      <c r="B501" s="3"/>
      <c r="D501" s="124" t="s">
        <v>110</v>
      </c>
      <c r="F501" s="123" t="s">
        <v>323</v>
      </c>
      <c r="I501" s="122"/>
      <c r="L501" s="3"/>
      <c r="M501" s="125"/>
      <c r="T501" s="62"/>
      <c r="AT501" s="103" t="s">
        <v>110</v>
      </c>
      <c r="AU501" s="103" t="s">
        <v>0</v>
      </c>
    </row>
    <row r="502" spans="2:65" s="155" customFormat="1">
      <c r="B502" s="159"/>
      <c r="D502" s="127" t="s">
        <v>154</v>
      </c>
      <c r="E502" s="156" t="s">
        <v>1</v>
      </c>
      <c r="F502" s="162" t="s">
        <v>322</v>
      </c>
      <c r="H502" s="161">
        <v>2</v>
      </c>
      <c r="I502" s="160"/>
      <c r="L502" s="159"/>
      <c r="M502" s="158"/>
      <c r="T502" s="157"/>
      <c r="AT502" s="156" t="s">
        <v>154</v>
      </c>
      <c r="AU502" s="156" t="s">
        <v>0</v>
      </c>
      <c r="AV502" s="155" t="s">
        <v>0</v>
      </c>
      <c r="AW502" s="155" t="s">
        <v>82</v>
      </c>
      <c r="AX502" s="155" t="s">
        <v>5</v>
      </c>
      <c r="AY502" s="156" t="s">
        <v>116</v>
      </c>
    </row>
    <row r="503" spans="2:65" s="2" customFormat="1" ht="24.15" customHeight="1">
      <c r="B503" s="3"/>
      <c r="C503" s="141" t="s">
        <v>321</v>
      </c>
      <c r="D503" s="141" t="s">
        <v>117</v>
      </c>
      <c r="E503" s="140" t="s">
        <v>320</v>
      </c>
      <c r="F503" s="139" t="s">
        <v>319</v>
      </c>
      <c r="G503" s="138" t="s">
        <v>223</v>
      </c>
      <c r="H503" s="137">
        <v>8</v>
      </c>
      <c r="I503" s="136"/>
      <c r="J503" s="135">
        <f>ROUND(I503*H503,2)</f>
        <v>0</v>
      </c>
      <c r="K503" s="134"/>
      <c r="L503" s="3"/>
      <c r="M503" s="133" t="s">
        <v>1</v>
      </c>
      <c r="N503" s="132" t="s">
        <v>74</v>
      </c>
      <c r="P503" s="131">
        <f>O503*H503</f>
        <v>0</v>
      </c>
      <c r="Q503" s="131">
        <v>0.45937</v>
      </c>
      <c r="R503" s="131">
        <f>Q503*H503</f>
        <v>3.67496</v>
      </c>
      <c r="S503" s="131">
        <v>0</v>
      </c>
      <c r="T503" s="130">
        <f>S503*H503</f>
        <v>0</v>
      </c>
      <c r="AR503" s="128" t="s">
        <v>129</v>
      </c>
      <c r="AT503" s="128" t="s">
        <v>117</v>
      </c>
      <c r="AU503" s="128" t="s">
        <v>0</v>
      </c>
      <c r="AY503" s="103" t="s">
        <v>116</v>
      </c>
      <c r="BE503" s="129">
        <f>IF(N503="základní",J503,0)</f>
        <v>0</v>
      </c>
      <c r="BF503" s="129">
        <f>IF(N503="snížená",J503,0)</f>
        <v>0</v>
      </c>
      <c r="BG503" s="129">
        <f>IF(N503="zákl. přenesená",J503,0)</f>
        <v>0</v>
      </c>
      <c r="BH503" s="129">
        <f>IF(N503="sníž. přenesená",J503,0)</f>
        <v>0</v>
      </c>
      <c r="BI503" s="129">
        <f>IF(N503="nulová",J503,0)</f>
        <v>0</v>
      </c>
      <c r="BJ503" s="103" t="s">
        <v>5</v>
      </c>
      <c r="BK503" s="129">
        <f>ROUND(I503*H503,2)</f>
        <v>0</v>
      </c>
      <c r="BL503" s="103" t="s">
        <v>129</v>
      </c>
      <c r="BM503" s="128" t="s">
        <v>318</v>
      </c>
    </row>
    <row r="504" spans="2:65" s="2" customFormat="1" ht="17.399999999999999">
      <c r="B504" s="3"/>
      <c r="D504" s="127" t="s">
        <v>112</v>
      </c>
      <c r="F504" s="126" t="s">
        <v>317</v>
      </c>
      <c r="I504" s="122"/>
      <c r="L504" s="3"/>
      <c r="M504" s="125"/>
      <c r="T504" s="62"/>
      <c r="AT504" s="103" t="s">
        <v>112</v>
      </c>
      <c r="AU504" s="103" t="s">
        <v>0</v>
      </c>
    </row>
    <row r="505" spans="2:65" s="2" customFormat="1">
      <c r="B505" s="3"/>
      <c r="D505" s="124" t="s">
        <v>110</v>
      </c>
      <c r="F505" s="123" t="s">
        <v>316</v>
      </c>
      <c r="I505" s="122"/>
      <c r="L505" s="3"/>
      <c r="M505" s="125"/>
      <c r="T505" s="62"/>
      <c r="AT505" s="103" t="s">
        <v>110</v>
      </c>
      <c r="AU505" s="103" t="s">
        <v>0</v>
      </c>
    </row>
    <row r="506" spans="2:65" s="2" customFormat="1" ht="24.15" customHeight="1">
      <c r="B506" s="3"/>
      <c r="C506" s="141" t="s">
        <v>315</v>
      </c>
      <c r="D506" s="141" t="s">
        <v>117</v>
      </c>
      <c r="E506" s="140" t="s">
        <v>314</v>
      </c>
      <c r="F506" s="139" t="s">
        <v>313</v>
      </c>
      <c r="G506" s="138" t="s">
        <v>118</v>
      </c>
      <c r="H506" s="137">
        <v>315</v>
      </c>
      <c r="I506" s="136"/>
      <c r="J506" s="135">
        <f>ROUND(I506*H506,2)</f>
        <v>0</v>
      </c>
      <c r="K506" s="134"/>
      <c r="L506" s="3"/>
      <c r="M506" s="133" t="s">
        <v>1</v>
      </c>
      <c r="N506" s="132" t="s">
        <v>74</v>
      </c>
      <c r="P506" s="131">
        <f>O506*H506</f>
        <v>0</v>
      </c>
      <c r="Q506" s="131">
        <v>0</v>
      </c>
      <c r="R506" s="131">
        <f>Q506*H506</f>
        <v>0</v>
      </c>
      <c r="S506" s="131">
        <v>0</v>
      </c>
      <c r="T506" s="130">
        <f>S506*H506</f>
        <v>0</v>
      </c>
      <c r="AR506" s="128" t="s">
        <v>129</v>
      </c>
      <c r="AT506" s="128" t="s">
        <v>117</v>
      </c>
      <c r="AU506" s="128" t="s">
        <v>0</v>
      </c>
      <c r="AY506" s="103" t="s">
        <v>116</v>
      </c>
      <c r="BE506" s="129">
        <f>IF(N506="základní",J506,0)</f>
        <v>0</v>
      </c>
      <c r="BF506" s="129">
        <f>IF(N506="snížená",J506,0)</f>
        <v>0</v>
      </c>
      <c r="BG506" s="129">
        <f>IF(N506="zákl. přenesená",J506,0)</f>
        <v>0</v>
      </c>
      <c r="BH506" s="129">
        <f>IF(N506="sníž. přenesená",J506,0)</f>
        <v>0</v>
      </c>
      <c r="BI506" s="129">
        <f>IF(N506="nulová",J506,0)</f>
        <v>0</v>
      </c>
      <c r="BJ506" s="103" t="s">
        <v>5</v>
      </c>
      <c r="BK506" s="129">
        <f>ROUND(I506*H506,2)</f>
        <v>0</v>
      </c>
      <c r="BL506" s="103" t="s">
        <v>129</v>
      </c>
      <c r="BM506" s="128" t="s">
        <v>312</v>
      </c>
    </row>
    <row r="507" spans="2:65" s="2" customFormat="1">
      <c r="B507" s="3"/>
      <c r="D507" s="127" t="s">
        <v>112</v>
      </c>
      <c r="F507" s="126" t="s">
        <v>311</v>
      </c>
      <c r="I507" s="122"/>
      <c r="L507" s="3"/>
      <c r="M507" s="125"/>
      <c r="T507" s="62"/>
      <c r="AT507" s="103" t="s">
        <v>112</v>
      </c>
      <c r="AU507" s="103" t="s">
        <v>0</v>
      </c>
    </row>
    <row r="508" spans="2:65" s="2" customFormat="1">
      <c r="B508" s="3"/>
      <c r="D508" s="124" t="s">
        <v>110</v>
      </c>
      <c r="F508" s="123" t="s">
        <v>310</v>
      </c>
      <c r="I508" s="122"/>
      <c r="L508" s="3"/>
      <c r="M508" s="125"/>
      <c r="T508" s="62"/>
      <c r="AT508" s="103" t="s">
        <v>110</v>
      </c>
      <c r="AU508" s="103" t="s">
        <v>0</v>
      </c>
    </row>
    <row r="509" spans="2:65" s="2" customFormat="1" ht="24.15" customHeight="1">
      <c r="B509" s="3"/>
      <c r="C509" s="141" t="s">
        <v>309</v>
      </c>
      <c r="D509" s="141" t="s">
        <v>117</v>
      </c>
      <c r="E509" s="140" t="s">
        <v>308</v>
      </c>
      <c r="F509" s="139" t="s">
        <v>305</v>
      </c>
      <c r="G509" s="138" t="s">
        <v>307</v>
      </c>
      <c r="H509" s="137">
        <v>9</v>
      </c>
      <c r="I509" s="136"/>
      <c r="J509" s="135">
        <f>ROUND(I509*H509,2)</f>
        <v>0</v>
      </c>
      <c r="K509" s="134"/>
      <c r="L509" s="3"/>
      <c r="M509" s="133" t="s">
        <v>1</v>
      </c>
      <c r="N509" s="132" t="s">
        <v>74</v>
      </c>
      <c r="P509" s="131">
        <f>O509*H509</f>
        <v>0</v>
      </c>
      <c r="Q509" s="131">
        <v>1.2199999999999999E-3</v>
      </c>
      <c r="R509" s="131">
        <f>Q509*H509</f>
        <v>1.098E-2</v>
      </c>
      <c r="S509" s="131">
        <v>0</v>
      </c>
      <c r="T509" s="130">
        <f>S509*H509</f>
        <v>0</v>
      </c>
      <c r="AR509" s="128" t="s">
        <v>129</v>
      </c>
      <c r="AT509" s="128" t="s">
        <v>117</v>
      </c>
      <c r="AU509" s="128" t="s">
        <v>0</v>
      </c>
      <c r="AY509" s="103" t="s">
        <v>116</v>
      </c>
      <c r="BE509" s="129">
        <f>IF(N509="základní",J509,0)</f>
        <v>0</v>
      </c>
      <c r="BF509" s="129">
        <f>IF(N509="snížená",J509,0)</f>
        <v>0</v>
      </c>
      <c r="BG509" s="129">
        <f>IF(N509="zákl. přenesená",J509,0)</f>
        <v>0</v>
      </c>
      <c r="BH509" s="129">
        <f>IF(N509="sníž. přenesená",J509,0)</f>
        <v>0</v>
      </c>
      <c r="BI509" s="129">
        <f>IF(N509="nulová",J509,0)</f>
        <v>0</v>
      </c>
      <c r="BJ509" s="103" t="s">
        <v>5</v>
      </c>
      <c r="BK509" s="129">
        <f>ROUND(I509*H509,2)</f>
        <v>0</v>
      </c>
      <c r="BL509" s="103" t="s">
        <v>129</v>
      </c>
      <c r="BM509" s="128" t="s">
        <v>306</v>
      </c>
    </row>
    <row r="510" spans="2:65" s="2" customFormat="1">
      <c r="B510" s="3"/>
      <c r="D510" s="127" t="s">
        <v>112</v>
      </c>
      <c r="F510" s="126" t="s">
        <v>305</v>
      </c>
      <c r="I510" s="122"/>
      <c r="L510" s="3"/>
      <c r="M510" s="125"/>
      <c r="T510" s="62"/>
      <c r="AT510" s="103" t="s">
        <v>112</v>
      </c>
      <c r="AU510" s="103" t="s">
        <v>0</v>
      </c>
    </row>
    <row r="511" spans="2:65" s="2" customFormat="1" ht="24.15" customHeight="1">
      <c r="B511" s="3"/>
      <c r="C511" s="141" t="s">
        <v>304</v>
      </c>
      <c r="D511" s="141" t="s">
        <v>117</v>
      </c>
      <c r="E511" s="140" t="s">
        <v>303</v>
      </c>
      <c r="F511" s="139" t="s">
        <v>301</v>
      </c>
      <c r="G511" s="138" t="s">
        <v>223</v>
      </c>
      <c r="H511" s="137">
        <v>8</v>
      </c>
      <c r="I511" s="136"/>
      <c r="J511" s="135">
        <f>ROUND(I511*H511,2)</f>
        <v>0</v>
      </c>
      <c r="K511" s="134"/>
      <c r="L511" s="3"/>
      <c r="M511" s="133" t="s">
        <v>1</v>
      </c>
      <c r="N511" s="132" t="s">
        <v>74</v>
      </c>
      <c r="P511" s="131">
        <f>O511*H511</f>
        <v>0</v>
      </c>
      <c r="Q511" s="131">
        <v>0</v>
      </c>
      <c r="R511" s="131">
        <f>Q511*H511</f>
        <v>0</v>
      </c>
      <c r="S511" s="131">
        <v>0</v>
      </c>
      <c r="T511" s="130">
        <f>S511*H511</f>
        <v>0</v>
      </c>
      <c r="AR511" s="128" t="s">
        <v>129</v>
      </c>
      <c r="AT511" s="128" t="s">
        <v>117</v>
      </c>
      <c r="AU511" s="128" t="s">
        <v>0</v>
      </c>
      <c r="AY511" s="103" t="s">
        <v>116</v>
      </c>
      <c r="BE511" s="129">
        <f>IF(N511="základní",J511,0)</f>
        <v>0</v>
      </c>
      <c r="BF511" s="129">
        <f>IF(N511="snížená",J511,0)</f>
        <v>0</v>
      </c>
      <c r="BG511" s="129">
        <f>IF(N511="zákl. přenesená",J511,0)</f>
        <v>0</v>
      </c>
      <c r="BH511" s="129">
        <f>IF(N511="sníž. přenesená",J511,0)</f>
        <v>0</v>
      </c>
      <c r="BI511" s="129">
        <f>IF(N511="nulová",J511,0)</f>
        <v>0</v>
      </c>
      <c r="BJ511" s="103" t="s">
        <v>5</v>
      </c>
      <c r="BK511" s="129">
        <f>ROUND(I511*H511,2)</f>
        <v>0</v>
      </c>
      <c r="BL511" s="103" t="s">
        <v>129</v>
      </c>
      <c r="BM511" s="128" t="s">
        <v>302</v>
      </c>
    </row>
    <row r="512" spans="2:65" s="2" customFormat="1">
      <c r="B512" s="3"/>
      <c r="D512" s="127" t="s">
        <v>112</v>
      </c>
      <c r="F512" s="126" t="s">
        <v>301</v>
      </c>
      <c r="I512" s="122"/>
      <c r="L512" s="3"/>
      <c r="M512" s="125"/>
      <c r="T512" s="62"/>
      <c r="AT512" s="103" t="s">
        <v>112</v>
      </c>
      <c r="AU512" s="103" t="s">
        <v>0</v>
      </c>
    </row>
    <row r="513" spans="2:65" s="2" customFormat="1" ht="81">
      <c r="B513" s="3"/>
      <c r="D513" s="127" t="s">
        <v>233</v>
      </c>
      <c r="F513" s="174" t="s">
        <v>300</v>
      </c>
      <c r="I513" s="122"/>
      <c r="L513" s="3"/>
      <c r="M513" s="125"/>
      <c r="T513" s="62"/>
      <c r="AT513" s="103" t="s">
        <v>233</v>
      </c>
      <c r="AU513" s="103" t="s">
        <v>0</v>
      </c>
    </row>
    <row r="514" spans="2:65" s="2" customFormat="1" ht="24.15" customHeight="1">
      <c r="B514" s="3"/>
      <c r="C514" s="141" t="s">
        <v>299</v>
      </c>
      <c r="D514" s="141" t="s">
        <v>117</v>
      </c>
      <c r="E514" s="140" t="s">
        <v>298</v>
      </c>
      <c r="F514" s="139" t="s">
        <v>297</v>
      </c>
      <c r="G514" s="138" t="s">
        <v>223</v>
      </c>
      <c r="H514" s="137">
        <v>8</v>
      </c>
      <c r="I514" s="136"/>
      <c r="J514" s="135">
        <f>ROUND(I514*H514,2)</f>
        <v>0</v>
      </c>
      <c r="K514" s="134"/>
      <c r="L514" s="3"/>
      <c r="M514" s="133" t="s">
        <v>1</v>
      </c>
      <c r="N514" s="132" t="s">
        <v>74</v>
      </c>
      <c r="P514" s="131">
        <f>O514*H514</f>
        <v>0</v>
      </c>
      <c r="Q514" s="131">
        <v>1.218E-2</v>
      </c>
      <c r="R514" s="131">
        <f>Q514*H514</f>
        <v>9.7439999999999999E-2</v>
      </c>
      <c r="S514" s="131">
        <v>0</v>
      </c>
      <c r="T514" s="130">
        <f>S514*H514</f>
        <v>0</v>
      </c>
      <c r="AR514" s="128" t="s">
        <v>129</v>
      </c>
      <c r="AT514" s="128" t="s">
        <v>117</v>
      </c>
      <c r="AU514" s="128" t="s">
        <v>0</v>
      </c>
      <c r="AY514" s="103" t="s">
        <v>116</v>
      </c>
      <c r="BE514" s="129">
        <f>IF(N514="základní",J514,0)</f>
        <v>0</v>
      </c>
      <c r="BF514" s="129">
        <f>IF(N514="snížená",J514,0)</f>
        <v>0</v>
      </c>
      <c r="BG514" s="129">
        <f>IF(N514="zákl. přenesená",J514,0)</f>
        <v>0</v>
      </c>
      <c r="BH514" s="129">
        <f>IF(N514="sníž. přenesená",J514,0)</f>
        <v>0</v>
      </c>
      <c r="BI514" s="129">
        <f>IF(N514="nulová",J514,0)</f>
        <v>0</v>
      </c>
      <c r="BJ514" s="103" t="s">
        <v>5</v>
      </c>
      <c r="BK514" s="129">
        <f>ROUND(I514*H514,2)</f>
        <v>0</v>
      </c>
      <c r="BL514" s="103" t="s">
        <v>129</v>
      </c>
      <c r="BM514" s="128" t="s">
        <v>296</v>
      </c>
    </row>
    <row r="515" spans="2:65" s="2" customFormat="1" ht="17.399999999999999">
      <c r="B515" s="3"/>
      <c r="D515" s="127" t="s">
        <v>112</v>
      </c>
      <c r="F515" s="126" t="s">
        <v>295</v>
      </c>
      <c r="I515" s="122"/>
      <c r="L515" s="3"/>
      <c r="M515" s="125"/>
      <c r="T515" s="62"/>
      <c r="AT515" s="103" t="s">
        <v>112</v>
      </c>
      <c r="AU515" s="103" t="s">
        <v>0</v>
      </c>
    </row>
    <row r="516" spans="2:65" s="2" customFormat="1">
      <c r="B516" s="3"/>
      <c r="D516" s="124" t="s">
        <v>110</v>
      </c>
      <c r="F516" s="123" t="s">
        <v>294</v>
      </c>
      <c r="I516" s="122"/>
      <c r="L516" s="3"/>
      <c r="M516" s="125"/>
      <c r="T516" s="62"/>
      <c r="AT516" s="103" t="s">
        <v>110</v>
      </c>
      <c r="AU516" s="103" t="s">
        <v>0</v>
      </c>
    </row>
    <row r="517" spans="2:65" s="2" customFormat="1" ht="24.15" customHeight="1">
      <c r="B517" s="3"/>
      <c r="C517" s="173" t="s">
        <v>293</v>
      </c>
      <c r="D517" s="173" t="s">
        <v>125</v>
      </c>
      <c r="E517" s="172" t="s">
        <v>292</v>
      </c>
      <c r="F517" s="171" t="s">
        <v>290</v>
      </c>
      <c r="G517" s="170" t="s">
        <v>223</v>
      </c>
      <c r="H517" s="169">
        <v>8</v>
      </c>
      <c r="I517" s="168"/>
      <c r="J517" s="167">
        <f>ROUND(I517*H517,2)</f>
        <v>0</v>
      </c>
      <c r="K517" s="166"/>
      <c r="L517" s="165"/>
      <c r="M517" s="164" t="s">
        <v>1</v>
      </c>
      <c r="N517" s="163" t="s">
        <v>74</v>
      </c>
      <c r="P517" s="131">
        <f>O517*H517</f>
        <v>0</v>
      </c>
      <c r="Q517" s="131">
        <v>0.58499999999999996</v>
      </c>
      <c r="R517" s="131">
        <f>Q517*H517</f>
        <v>4.68</v>
      </c>
      <c r="S517" s="131">
        <v>0</v>
      </c>
      <c r="T517" s="130">
        <f>S517*H517</f>
        <v>0</v>
      </c>
      <c r="AR517" s="128" t="s">
        <v>213</v>
      </c>
      <c r="AT517" s="128" t="s">
        <v>125</v>
      </c>
      <c r="AU517" s="128" t="s">
        <v>0</v>
      </c>
      <c r="AY517" s="103" t="s">
        <v>116</v>
      </c>
      <c r="BE517" s="129">
        <f>IF(N517="základní",J517,0)</f>
        <v>0</v>
      </c>
      <c r="BF517" s="129">
        <f>IF(N517="snížená",J517,0)</f>
        <v>0</v>
      </c>
      <c r="BG517" s="129">
        <f>IF(N517="zákl. přenesená",J517,0)</f>
        <v>0</v>
      </c>
      <c r="BH517" s="129">
        <f>IF(N517="sníž. přenesená",J517,0)</f>
        <v>0</v>
      </c>
      <c r="BI517" s="129">
        <f>IF(N517="nulová",J517,0)</f>
        <v>0</v>
      </c>
      <c r="BJ517" s="103" t="s">
        <v>5</v>
      </c>
      <c r="BK517" s="129">
        <f>ROUND(I517*H517,2)</f>
        <v>0</v>
      </c>
      <c r="BL517" s="103" t="s">
        <v>129</v>
      </c>
      <c r="BM517" s="128" t="s">
        <v>291</v>
      </c>
    </row>
    <row r="518" spans="2:65" s="2" customFormat="1" ht="17.399999999999999">
      <c r="B518" s="3"/>
      <c r="D518" s="127" t="s">
        <v>112</v>
      </c>
      <c r="F518" s="126" t="s">
        <v>290</v>
      </c>
      <c r="I518" s="122"/>
      <c r="L518" s="3"/>
      <c r="M518" s="125"/>
      <c r="T518" s="62"/>
      <c r="AT518" s="103" t="s">
        <v>112</v>
      </c>
      <c r="AU518" s="103" t="s">
        <v>0</v>
      </c>
    </row>
    <row r="519" spans="2:65" s="2" customFormat="1" ht="24.15" customHeight="1">
      <c r="B519" s="3"/>
      <c r="C519" s="141" t="s">
        <v>289</v>
      </c>
      <c r="D519" s="141" t="s">
        <v>117</v>
      </c>
      <c r="E519" s="140" t="s">
        <v>288</v>
      </c>
      <c r="F519" s="139" t="s">
        <v>286</v>
      </c>
      <c r="G519" s="138" t="s">
        <v>223</v>
      </c>
      <c r="H519" s="137">
        <v>10</v>
      </c>
      <c r="I519" s="136"/>
      <c r="J519" s="135">
        <f>ROUND(I519*H519,2)</f>
        <v>0</v>
      </c>
      <c r="K519" s="134"/>
      <c r="L519" s="3"/>
      <c r="M519" s="133" t="s">
        <v>1</v>
      </c>
      <c r="N519" s="132" t="s">
        <v>74</v>
      </c>
      <c r="P519" s="131">
        <f>O519*H519</f>
        <v>0</v>
      </c>
      <c r="Q519" s="131">
        <v>1.0189999999999999E-2</v>
      </c>
      <c r="R519" s="131">
        <f>Q519*H519</f>
        <v>0.10189999999999999</v>
      </c>
      <c r="S519" s="131">
        <v>0</v>
      </c>
      <c r="T519" s="130">
        <f>S519*H519</f>
        <v>0</v>
      </c>
      <c r="AR519" s="128" t="s">
        <v>129</v>
      </c>
      <c r="AT519" s="128" t="s">
        <v>117</v>
      </c>
      <c r="AU519" s="128" t="s">
        <v>0</v>
      </c>
      <c r="AY519" s="103" t="s">
        <v>116</v>
      </c>
      <c r="BE519" s="129">
        <f>IF(N519="základní",J519,0)</f>
        <v>0</v>
      </c>
      <c r="BF519" s="129">
        <f>IF(N519="snížená",J519,0)</f>
        <v>0</v>
      </c>
      <c r="BG519" s="129">
        <f>IF(N519="zákl. přenesená",J519,0)</f>
        <v>0</v>
      </c>
      <c r="BH519" s="129">
        <f>IF(N519="sníž. přenesená",J519,0)</f>
        <v>0</v>
      </c>
      <c r="BI519" s="129">
        <f>IF(N519="nulová",J519,0)</f>
        <v>0</v>
      </c>
      <c r="BJ519" s="103" t="s">
        <v>5</v>
      </c>
      <c r="BK519" s="129">
        <f>ROUND(I519*H519,2)</f>
        <v>0</v>
      </c>
      <c r="BL519" s="103" t="s">
        <v>129</v>
      </c>
      <c r="BM519" s="128" t="s">
        <v>287</v>
      </c>
    </row>
    <row r="520" spans="2:65" s="2" customFormat="1" ht="17.399999999999999">
      <c r="B520" s="3"/>
      <c r="D520" s="127" t="s">
        <v>112</v>
      </c>
      <c r="F520" s="126" t="s">
        <v>286</v>
      </c>
      <c r="I520" s="122"/>
      <c r="L520" s="3"/>
      <c r="M520" s="125"/>
      <c r="T520" s="62"/>
      <c r="AT520" s="103" t="s">
        <v>112</v>
      </c>
      <c r="AU520" s="103" t="s">
        <v>0</v>
      </c>
    </row>
    <row r="521" spans="2:65" s="2" customFormat="1">
      <c r="B521" s="3"/>
      <c r="D521" s="124" t="s">
        <v>110</v>
      </c>
      <c r="F521" s="123" t="s">
        <v>285</v>
      </c>
      <c r="I521" s="122"/>
      <c r="L521" s="3"/>
      <c r="M521" s="125"/>
      <c r="T521" s="62"/>
      <c r="AT521" s="103" t="s">
        <v>110</v>
      </c>
      <c r="AU521" s="103" t="s">
        <v>0</v>
      </c>
    </row>
    <row r="522" spans="2:65" s="2" customFormat="1" ht="24.15" customHeight="1">
      <c r="B522" s="3"/>
      <c r="C522" s="173" t="s">
        <v>284</v>
      </c>
      <c r="D522" s="173" t="s">
        <v>125</v>
      </c>
      <c r="E522" s="172" t="s">
        <v>283</v>
      </c>
      <c r="F522" s="171" t="s">
        <v>281</v>
      </c>
      <c r="G522" s="170" t="s">
        <v>223</v>
      </c>
      <c r="H522" s="169">
        <v>2</v>
      </c>
      <c r="I522" s="168"/>
      <c r="J522" s="167">
        <f>ROUND(I522*H522,2)</f>
        <v>0</v>
      </c>
      <c r="K522" s="166"/>
      <c r="L522" s="165"/>
      <c r="M522" s="164" t="s">
        <v>1</v>
      </c>
      <c r="N522" s="163" t="s">
        <v>74</v>
      </c>
      <c r="P522" s="131">
        <f>O522*H522</f>
        <v>0</v>
      </c>
      <c r="Q522" s="131">
        <v>0.25</v>
      </c>
      <c r="R522" s="131">
        <f>Q522*H522</f>
        <v>0.5</v>
      </c>
      <c r="S522" s="131">
        <v>0</v>
      </c>
      <c r="T522" s="130">
        <f>S522*H522</f>
        <v>0</v>
      </c>
      <c r="AR522" s="128" t="s">
        <v>213</v>
      </c>
      <c r="AT522" s="128" t="s">
        <v>125</v>
      </c>
      <c r="AU522" s="128" t="s">
        <v>0</v>
      </c>
      <c r="AY522" s="103" t="s">
        <v>116</v>
      </c>
      <c r="BE522" s="129">
        <f>IF(N522="základní",J522,0)</f>
        <v>0</v>
      </c>
      <c r="BF522" s="129">
        <f>IF(N522="snížená",J522,0)</f>
        <v>0</v>
      </c>
      <c r="BG522" s="129">
        <f>IF(N522="zákl. přenesená",J522,0)</f>
        <v>0</v>
      </c>
      <c r="BH522" s="129">
        <f>IF(N522="sníž. přenesená",J522,0)</f>
        <v>0</v>
      </c>
      <c r="BI522" s="129">
        <f>IF(N522="nulová",J522,0)</f>
        <v>0</v>
      </c>
      <c r="BJ522" s="103" t="s">
        <v>5</v>
      </c>
      <c r="BK522" s="129">
        <f>ROUND(I522*H522,2)</f>
        <v>0</v>
      </c>
      <c r="BL522" s="103" t="s">
        <v>129</v>
      </c>
      <c r="BM522" s="128" t="s">
        <v>282</v>
      </c>
    </row>
    <row r="523" spans="2:65" s="2" customFormat="1" ht="17.399999999999999">
      <c r="B523" s="3"/>
      <c r="D523" s="127" t="s">
        <v>112</v>
      </c>
      <c r="F523" s="126" t="s">
        <v>281</v>
      </c>
      <c r="I523" s="122"/>
      <c r="L523" s="3"/>
      <c r="M523" s="125"/>
      <c r="T523" s="62"/>
      <c r="AT523" s="103" t="s">
        <v>112</v>
      </c>
      <c r="AU523" s="103" t="s">
        <v>0</v>
      </c>
    </row>
    <row r="524" spans="2:65" s="2" customFormat="1" ht="24.15" customHeight="1">
      <c r="B524" s="3"/>
      <c r="C524" s="173" t="s">
        <v>280</v>
      </c>
      <c r="D524" s="173" t="s">
        <v>125</v>
      </c>
      <c r="E524" s="172" t="s">
        <v>279</v>
      </c>
      <c r="F524" s="171" t="s">
        <v>277</v>
      </c>
      <c r="G524" s="170" t="s">
        <v>223</v>
      </c>
      <c r="H524" s="169">
        <v>7</v>
      </c>
      <c r="I524" s="168"/>
      <c r="J524" s="167">
        <f>ROUND(I524*H524,2)</f>
        <v>0</v>
      </c>
      <c r="K524" s="166"/>
      <c r="L524" s="165"/>
      <c r="M524" s="164" t="s">
        <v>1</v>
      </c>
      <c r="N524" s="163" t="s">
        <v>74</v>
      </c>
      <c r="P524" s="131">
        <f>O524*H524</f>
        <v>0</v>
      </c>
      <c r="Q524" s="131">
        <v>0.51</v>
      </c>
      <c r="R524" s="131">
        <f>Q524*H524</f>
        <v>3.5700000000000003</v>
      </c>
      <c r="S524" s="131">
        <v>0</v>
      </c>
      <c r="T524" s="130">
        <f>S524*H524</f>
        <v>0</v>
      </c>
      <c r="AR524" s="128" t="s">
        <v>213</v>
      </c>
      <c r="AT524" s="128" t="s">
        <v>125</v>
      </c>
      <c r="AU524" s="128" t="s">
        <v>0</v>
      </c>
      <c r="AY524" s="103" t="s">
        <v>116</v>
      </c>
      <c r="BE524" s="129">
        <f>IF(N524="základní",J524,0)</f>
        <v>0</v>
      </c>
      <c r="BF524" s="129">
        <f>IF(N524="snížená",J524,0)</f>
        <v>0</v>
      </c>
      <c r="BG524" s="129">
        <f>IF(N524="zákl. přenesená",J524,0)</f>
        <v>0</v>
      </c>
      <c r="BH524" s="129">
        <f>IF(N524="sníž. přenesená",J524,0)</f>
        <v>0</v>
      </c>
      <c r="BI524" s="129">
        <f>IF(N524="nulová",J524,0)</f>
        <v>0</v>
      </c>
      <c r="BJ524" s="103" t="s">
        <v>5</v>
      </c>
      <c r="BK524" s="129">
        <f>ROUND(I524*H524,2)</f>
        <v>0</v>
      </c>
      <c r="BL524" s="103" t="s">
        <v>129</v>
      </c>
      <c r="BM524" s="128" t="s">
        <v>278</v>
      </c>
    </row>
    <row r="525" spans="2:65" s="2" customFormat="1" ht="17.399999999999999">
      <c r="B525" s="3"/>
      <c r="D525" s="127" t="s">
        <v>112</v>
      </c>
      <c r="F525" s="126" t="s">
        <v>277</v>
      </c>
      <c r="I525" s="122"/>
      <c r="L525" s="3"/>
      <c r="M525" s="125"/>
      <c r="T525" s="62"/>
      <c r="AT525" s="103" t="s">
        <v>112</v>
      </c>
      <c r="AU525" s="103" t="s">
        <v>0</v>
      </c>
    </row>
    <row r="526" spans="2:65" s="2" customFormat="1" ht="24.15" customHeight="1">
      <c r="B526" s="3"/>
      <c r="C526" s="173" t="s">
        <v>276</v>
      </c>
      <c r="D526" s="173" t="s">
        <v>125</v>
      </c>
      <c r="E526" s="172" t="s">
        <v>275</v>
      </c>
      <c r="F526" s="171" t="s">
        <v>273</v>
      </c>
      <c r="G526" s="170" t="s">
        <v>223</v>
      </c>
      <c r="H526" s="169">
        <v>1</v>
      </c>
      <c r="I526" s="168"/>
      <c r="J526" s="167">
        <f>ROUND(I526*H526,2)</f>
        <v>0</v>
      </c>
      <c r="K526" s="166"/>
      <c r="L526" s="165"/>
      <c r="M526" s="164" t="s">
        <v>1</v>
      </c>
      <c r="N526" s="163" t="s">
        <v>74</v>
      </c>
      <c r="P526" s="131">
        <f>O526*H526</f>
        <v>0</v>
      </c>
      <c r="Q526" s="131">
        <v>1.02</v>
      </c>
      <c r="R526" s="131">
        <f>Q526*H526</f>
        <v>1.02</v>
      </c>
      <c r="S526" s="131">
        <v>0</v>
      </c>
      <c r="T526" s="130">
        <f>S526*H526</f>
        <v>0</v>
      </c>
      <c r="AR526" s="128" t="s">
        <v>213</v>
      </c>
      <c r="AT526" s="128" t="s">
        <v>125</v>
      </c>
      <c r="AU526" s="128" t="s">
        <v>0</v>
      </c>
      <c r="AY526" s="103" t="s">
        <v>116</v>
      </c>
      <c r="BE526" s="129">
        <f>IF(N526="základní",J526,0)</f>
        <v>0</v>
      </c>
      <c r="BF526" s="129">
        <f>IF(N526="snížená",J526,0)</f>
        <v>0</v>
      </c>
      <c r="BG526" s="129">
        <f>IF(N526="zákl. přenesená",J526,0)</f>
        <v>0</v>
      </c>
      <c r="BH526" s="129">
        <f>IF(N526="sníž. přenesená",J526,0)</f>
        <v>0</v>
      </c>
      <c r="BI526" s="129">
        <f>IF(N526="nulová",J526,0)</f>
        <v>0</v>
      </c>
      <c r="BJ526" s="103" t="s">
        <v>5</v>
      </c>
      <c r="BK526" s="129">
        <f>ROUND(I526*H526,2)</f>
        <v>0</v>
      </c>
      <c r="BL526" s="103" t="s">
        <v>129</v>
      </c>
      <c r="BM526" s="128" t="s">
        <v>274</v>
      </c>
    </row>
    <row r="527" spans="2:65" s="2" customFormat="1" ht="17.399999999999999">
      <c r="B527" s="3"/>
      <c r="D527" s="127" t="s">
        <v>112</v>
      </c>
      <c r="F527" s="126" t="s">
        <v>273</v>
      </c>
      <c r="I527" s="122"/>
      <c r="L527" s="3"/>
      <c r="M527" s="125"/>
      <c r="T527" s="62"/>
      <c r="AT527" s="103" t="s">
        <v>112</v>
      </c>
      <c r="AU527" s="103" t="s">
        <v>0</v>
      </c>
    </row>
    <row r="528" spans="2:65" s="2" customFormat="1" ht="24.15" customHeight="1">
      <c r="B528" s="3"/>
      <c r="C528" s="141" t="s">
        <v>272</v>
      </c>
      <c r="D528" s="141" t="s">
        <v>117</v>
      </c>
      <c r="E528" s="140" t="s">
        <v>271</v>
      </c>
      <c r="F528" s="139" t="s">
        <v>269</v>
      </c>
      <c r="G528" s="138" t="s">
        <v>223</v>
      </c>
      <c r="H528" s="137">
        <v>8</v>
      </c>
      <c r="I528" s="136"/>
      <c r="J528" s="135">
        <f>ROUND(I528*H528,2)</f>
        <v>0</v>
      </c>
      <c r="K528" s="134"/>
      <c r="L528" s="3"/>
      <c r="M528" s="133" t="s">
        <v>1</v>
      </c>
      <c r="N528" s="132" t="s">
        <v>74</v>
      </c>
      <c r="P528" s="131">
        <f>O528*H528</f>
        <v>0</v>
      </c>
      <c r="Q528" s="131">
        <v>2.8539999999999999E-2</v>
      </c>
      <c r="R528" s="131">
        <f>Q528*H528</f>
        <v>0.22832</v>
      </c>
      <c r="S528" s="131">
        <v>0</v>
      </c>
      <c r="T528" s="130">
        <f>S528*H528</f>
        <v>0</v>
      </c>
      <c r="AR528" s="128" t="s">
        <v>129</v>
      </c>
      <c r="AT528" s="128" t="s">
        <v>117</v>
      </c>
      <c r="AU528" s="128" t="s">
        <v>0</v>
      </c>
      <c r="AY528" s="103" t="s">
        <v>116</v>
      </c>
      <c r="BE528" s="129">
        <f>IF(N528="základní",J528,0)</f>
        <v>0</v>
      </c>
      <c r="BF528" s="129">
        <f>IF(N528="snížená",J528,0)</f>
        <v>0</v>
      </c>
      <c r="BG528" s="129">
        <f>IF(N528="zákl. přenesená",J528,0)</f>
        <v>0</v>
      </c>
      <c r="BH528" s="129">
        <f>IF(N528="sníž. přenesená",J528,0)</f>
        <v>0</v>
      </c>
      <c r="BI528" s="129">
        <f>IF(N528="nulová",J528,0)</f>
        <v>0</v>
      </c>
      <c r="BJ528" s="103" t="s">
        <v>5</v>
      </c>
      <c r="BK528" s="129">
        <f>ROUND(I528*H528,2)</f>
        <v>0</v>
      </c>
      <c r="BL528" s="103" t="s">
        <v>129</v>
      </c>
      <c r="BM528" s="128" t="s">
        <v>270</v>
      </c>
    </row>
    <row r="529" spans="2:65" s="2" customFormat="1" ht="17.399999999999999">
      <c r="B529" s="3"/>
      <c r="D529" s="127" t="s">
        <v>112</v>
      </c>
      <c r="F529" s="126" t="s">
        <v>269</v>
      </c>
      <c r="I529" s="122"/>
      <c r="L529" s="3"/>
      <c r="M529" s="125"/>
      <c r="T529" s="62"/>
      <c r="AT529" s="103" t="s">
        <v>112</v>
      </c>
      <c r="AU529" s="103" t="s">
        <v>0</v>
      </c>
    </row>
    <row r="530" spans="2:65" s="2" customFormat="1">
      <c r="B530" s="3"/>
      <c r="D530" s="124" t="s">
        <v>110</v>
      </c>
      <c r="F530" s="123" t="s">
        <v>268</v>
      </c>
      <c r="I530" s="122"/>
      <c r="L530" s="3"/>
      <c r="M530" s="125"/>
      <c r="T530" s="62"/>
      <c r="AT530" s="103" t="s">
        <v>110</v>
      </c>
      <c r="AU530" s="103" t="s">
        <v>0</v>
      </c>
    </row>
    <row r="531" spans="2:65" s="2" customFormat="1" ht="16.5" customHeight="1">
      <c r="B531" s="3"/>
      <c r="C531" s="173" t="s">
        <v>267</v>
      </c>
      <c r="D531" s="173" t="s">
        <v>125</v>
      </c>
      <c r="E531" s="172" t="s">
        <v>266</v>
      </c>
      <c r="F531" s="171" t="s">
        <v>265</v>
      </c>
      <c r="G531" s="170" t="s">
        <v>223</v>
      </c>
      <c r="H531" s="169">
        <v>8</v>
      </c>
      <c r="I531" s="168"/>
      <c r="J531" s="167">
        <f>ROUND(I531*H531,2)</f>
        <v>0</v>
      </c>
      <c r="K531" s="166"/>
      <c r="L531" s="165"/>
      <c r="M531" s="164" t="s">
        <v>1</v>
      </c>
      <c r="N531" s="163" t="s">
        <v>74</v>
      </c>
      <c r="P531" s="131">
        <f>O531*H531</f>
        <v>0</v>
      </c>
      <c r="Q531" s="131">
        <v>1.87</v>
      </c>
      <c r="R531" s="131">
        <f>Q531*H531</f>
        <v>14.96</v>
      </c>
      <c r="S531" s="131">
        <v>0</v>
      </c>
      <c r="T531" s="130">
        <f>S531*H531</f>
        <v>0</v>
      </c>
      <c r="AR531" s="128" t="s">
        <v>213</v>
      </c>
      <c r="AT531" s="128" t="s">
        <v>125</v>
      </c>
      <c r="AU531" s="128" t="s">
        <v>0</v>
      </c>
      <c r="AY531" s="103" t="s">
        <v>116</v>
      </c>
      <c r="BE531" s="129">
        <f>IF(N531="základní",J531,0)</f>
        <v>0</v>
      </c>
      <c r="BF531" s="129">
        <f>IF(N531="snížená",J531,0)</f>
        <v>0</v>
      </c>
      <c r="BG531" s="129">
        <f>IF(N531="zákl. přenesená",J531,0)</f>
        <v>0</v>
      </c>
      <c r="BH531" s="129">
        <f>IF(N531="sníž. přenesená",J531,0)</f>
        <v>0</v>
      </c>
      <c r="BI531" s="129">
        <f>IF(N531="nulová",J531,0)</f>
        <v>0</v>
      </c>
      <c r="BJ531" s="103" t="s">
        <v>5</v>
      </c>
      <c r="BK531" s="129">
        <f>ROUND(I531*H531,2)</f>
        <v>0</v>
      </c>
      <c r="BL531" s="103" t="s">
        <v>129</v>
      </c>
      <c r="BM531" s="128" t="s">
        <v>264</v>
      </c>
    </row>
    <row r="532" spans="2:65" s="2" customFormat="1" ht="17.399999999999999">
      <c r="B532" s="3"/>
      <c r="D532" s="127" t="s">
        <v>112</v>
      </c>
      <c r="F532" s="126" t="s">
        <v>263</v>
      </c>
      <c r="I532" s="122"/>
      <c r="L532" s="3"/>
      <c r="M532" s="125"/>
      <c r="T532" s="62"/>
      <c r="AT532" s="103" t="s">
        <v>112</v>
      </c>
      <c r="AU532" s="103" t="s">
        <v>0</v>
      </c>
    </row>
    <row r="533" spans="2:65" s="2" customFormat="1" ht="117">
      <c r="B533" s="3"/>
      <c r="D533" s="127" t="s">
        <v>233</v>
      </c>
      <c r="F533" s="174" t="s">
        <v>262</v>
      </c>
      <c r="I533" s="122"/>
      <c r="L533" s="3"/>
      <c r="M533" s="125"/>
      <c r="T533" s="62"/>
      <c r="AT533" s="103" t="s">
        <v>233</v>
      </c>
      <c r="AU533" s="103" t="s">
        <v>0</v>
      </c>
    </row>
    <row r="534" spans="2:65" s="2" customFormat="1" ht="24.15" customHeight="1">
      <c r="B534" s="3"/>
      <c r="C534" s="173" t="s">
        <v>261</v>
      </c>
      <c r="D534" s="173" t="s">
        <v>125</v>
      </c>
      <c r="E534" s="172" t="s">
        <v>260</v>
      </c>
      <c r="F534" s="171" t="s">
        <v>259</v>
      </c>
      <c r="G534" s="170" t="s">
        <v>223</v>
      </c>
      <c r="H534" s="169">
        <v>34</v>
      </c>
      <c r="I534" s="168"/>
      <c r="J534" s="167">
        <f>ROUND(I534*H534,2)</f>
        <v>0</v>
      </c>
      <c r="K534" s="166"/>
      <c r="L534" s="165"/>
      <c r="M534" s="164" t="s">
        <v>1</v>
      </c>
      <c r="N534" s="163" t="s">
        <v>74</v>
      </c>
      <c r="P534" s="131">
        <f>O534*H534</f>
        <v>0</v>
      </c>
      <c r="Q534" s="131">
        <v>2E-3</v>
      </c>
      <c r="R534" s="131">
        <f>Q534*H534</f>
        <v>6.8000000000000005E-2</v>
      </c>
      <c r="S534" s="131">
        <v>0</v>
      </c>
      <c r="T534" s="130">
        <f>S534*H534</f>
        <v>0</v>
      </c>
      <c r="AR534" s="128" t="s">
        <v>213</v>
      </c>
      <c r="AT534" s="128" t="s">
        <v>125</v>
      </c>
      <c r="AU534" s="128" t="s">
        <v>0</v>
      </c>
      <c r="AY534" s="103" t="s">
        <v>116</v>
      </c>
      <c r="BE534" s="129">
        <f>IF(N534="základní",J534,0)</f>
        <v>0</v>
      </c>
      <c r="BF534" s="129">
        <f>IF(N534="snížená",J534,0)</f>
        <v>0</v>
      </c>
      <c r="BG534" s="129">
        <f>IF(N534="zákl. přenesená",J534,0)</f>
        <v>0</v>
      </c>
      <c r="BH534" s="129">
        <f>IF(N534="sníž. přenesená",J534,0)</f>
        <v>0</v>
      </c>
      <c r="BI534" s="129">
        <f>IF(N534="nulová",J534,0)</f>
        <v>0</v>
      </c>
      <c r="BJ534" s="103" t="s">
        <v>5</v>
      </c>
      <c r="BK534" s="129">
        <f>ROUND(I534*H534,2)</f>
        <v>0</v>
      </c>
      <c r="BL534" s="103" t="s">
        <v>129</v>
      </c>
      <c r="BM534" s="128" t="s">
        <v>258</v>
      </c>
    </row>
    <row r="535" spans="2:65" s="2" customFormat="1" ht="17.399999999999999">
      <c r="B535" s="3"/>
      <c r="D535" s="127" t="s">
        <v>112</v>
      </c>
      <c r="F535" s="126" t="s">
        <v>257</v>
      </c>
      <c r="I535" s="122"/>
      <c r="L535" s="3"/>
      <c r="M535" s="125"/>
      <c r="T535" s="62"/>
      <c r="AT535" s="103" t="s">
        <v>112</v>
      </c>
      <c r="AU535" s="103" t="s">
        <v>0</v>
      </c>
    </row>
    <row r="536" spans="2:65" s="2" customFormat="1" ht="37.799999999999997" customHeight="1">
      <c r="B536" s="3"/>
      <c r="C536" s="141" t="s">
        <v>256</v>
      </c>
      <c r="D536" s="141" t="s">
        <v>117</v>
      </c>
      <c r="E536" s="140" t="s">
        <v>255</v>
      </c>
      <c r="F536" s="139" t="s">
        <v>253</v>
      </c>
      <c r="G536" s="138" t="s">
        <v>223</v>
      </c>
      <c r="H536" s="137">
        <v>8</v>
      </c>
      <c r="I536" s="136"/>
      <c r="J536" s="135">
        <f>ROUND(I536*H536,2)</f>
        <v>0</v>
      </c>
      <c r="K536" s="134"/>
      <c r="L536" s="3"/>
      <c r="M536" s="133" t="s">
        <v>1</v>
      </c>
      <c r="N536" s="132" t="s">
        <v>74</v>
      </c>
      <c r="P536" s="131">
        <f>O536*H536</f>
        <v>0</v>
      </c>
      <c r="Q536" s="131">
        <v>0</v>
      </c>
      <c r="R536" s="131">
        <f>Q536*H536</f>
        <v>0</v>
      </c>
      <c r="S536" s="131">
        <v>0</v>
      </c>
      <c r="T536" s="130">
        <f>S536*H536</f>
        <v>0</v>
      </c>
      <c r="AR536" s="128" t="s">
        <v>129</v>
      </c>
      <c r="AT536" s="128" t="s">
        <v>117</v>
      </c>
      <c r="AU536" s="128" t="s">
        <v>0</v>
      </c>
      <c r="AY536" s="103" t="s">
        <v>116</v>
      </c>
      <c r="BE536" s="129">
        <f>IF(N536="základní",J536,0)</f>
        <v>0</v>
      </c>
      <c r="BF536" s="129">
        <f>IF(N536="snížená",J536,0)</f>
        <v>0</v>
      </c>
      <c r="BG536" s="129">
        <f>IF(N536="zákl. přenesená",J536,0)</f>
        <v>0</v>
      </c>
      <c r="BH536" s="129">
        <f>IF(N536="sníž. přenesená",J536,0)</f>
        <v>0</v>
      </c>
      <c r="BI536" s="129">
        <f>IF(N536="nulová",J536,0)</f>
        <v>0</v>
      </c>
      <c r="BJ536" s="103" t="s">
        <v>5</v>
      </c>
      <c r="BK536" s="129">
        <f>ROUND(I536*H536,2)</f>
        <v>0</v>
      </c>
      <c r="BL536" s="103" t="s">
        <v>129</v>
      </c>
      <c r="BM536" s="128" t="s">
        <v>254</v>
      </c>
    </row>
    <row r="537" spans="2:65" s="2" customFormat="1" ht="17.399999999999999">
      <c r="B537" s="3"/>
      <c r="D537" s="127" t="s">
        <v>112</v>
      </c>
      <c r="F537" s="126" t="s">
        <v>253</v>
      </c>
      <c r="I537" s="122"/>
      <c r="L537" s="3"/>
      <c r="M537" s="125"/>
      <c r="T537" s="62"/>
      <c r="AT537" s="103" t="s">
        <v>112</v>
      </c>
      <c r="AU537" s="103" t="s">
        <v>0</v>
      </c>
    </row>
    <row r="538" spans="2:65" s="2" customFormat="1" ht="24.15" customHeight="1">
      <c r="B538" s="3"/>
      <c r="C538" s="173" t="s">
        <v>252</v>
      </c>
      <c r="D538" s="173" t="s">
        <v>125</v>
      </c>
      <c r="E538" s="172" t="s">
        <v>251</v>
      </c>
      <c r="F538" s="171" t="s">
        <v>249</v>
      </c>
      <c r="G538" s="170" t="s">
        <v>223</v>
      </c>
      <c r="H538" s="169">
        <v>8</v>
      </c>
      <c r="I538" s="168"/>
      <c r="J538" s="167">
        <f>ROUND(I538*H538,2)</f>
        <v>0</v>
      </c>
      <c r="K538" s="166"/>
      <c r="L538" s="165"/>
      <c r="M538" s="164" t="s">
        <v>1</v>
      </c>
      <c r="N538" s="163" t="s">
        <v>74</v>
      </c>
      <c r="P538" s="131">
        <f>O538*H538</f>
        <v>0</v>
      </c>
      <c r="Q538" s="131">
        <v>0</v>
      </c>
      <c r="R538" s="131">
        <f>Q538*H538</f>
        <v>0</v>
      </c>
      <c r="S538" s="131">
        <v>0</v>
      </c>
      <c r="T538" s="130">
        <f>S538*H538</f>
        <v>0</v>
      </c>
      <c r="AR538" s="128" t="s">
        <v>213</v>
      </c>
      <c r="AT538" s="128" t="s">
        <v>125</v>
      </c>
      <c r="AU538" s="128" t="s">
        <v>0</v>
      </c>
      <c r="AY538" s="103" t="s">
        <v>116</v>
      </c>
      <c r="BE538" s="129">
        <f>IF(N538="základní",J538,0)</f>
        <v>0</v>
      </c>
      <c r="BF538" s="129">
        <f>IF(N538="snížená",J538,0)</f>
        <v>0</v>
      </c>
      <c r="BG538" s="129">
        <f>IF(N538="zákl. přenesená",J538,0)</f>
        <v>0</v>
      </c>
      <c r="BH538" s="129">
        <f>IF(N538="sníž. přenesená",J538,0)</f>
        <v>0</v>
      </c>
      <c r="BI538" s="129">
        <f>IF(N538="nulová",J538,0)</f>
        <v>0</v>
      </c>
      <c r="BJ538" s="103" t="s">
        <v>5</v>
      </c>
      <c r="BK538" s="129">
        <f>ROUND(I538*H538,2)</f>
        <v>0</v>
      </c>
      <c r="BL538" s="103" t="s">
        <v>129</v>
      </c>
      <c r="BM538" s="128" t="s">
        <v>250</v>
      </c>
    </row>
    <row r="539" spans="2:65" s="2" customFormat="1">
      <c r="B539" s="3"/>
      <c r="D539" s="127" t="s">
        <v>112</v>
      </c>
      <c r="F539" s="126" t="s">
        <v>249</v>
      </c>
      <c r="I539" s="122"/>
      <c r="L539" s="3"/>
      <c r="M539" s="125"/>
      <c r="T539" s="62"/>
      <c r="AT539" s="103" t="s">
        <v>112</v>
      </c>
      <c r="AU539" s="103" t="s">
        <v>0</v>
      </c>
    </row>
    <row r="540" spans="2:65" s="2" customFormat="1" ht="16.5" customHeight="1">
      <c r="B540" s="3"/>
      <c r="C540" s="173" t="s">
        <v>248</v>
      </c>
      <c r="D540" s="173" t="s">
        <v>125</v>
      </c>
      <c r="E540" s="172" t="s">
        <v>247</v>
      </c>
      <c r="F540" s="171" t="s">
        <v>245</v>
      </c>
      <c r="G540" s="170" t="s">
        <v>223</v>
      </c>
      <c r="H540" s="169">
        <v>8</v>
      </c>
      <c r="I540" s="168"/>
      <c r="J540" s="167">
        <f>ROUND(I540*H540,2)</f>
        <v>0</v>
      </c>
      <c r="K540" s="166"/>
      <c r="L540" s="165"/>
      <c r="M540" s="164" t="s">
        <v>1</v>
      </c>
      <c r="N540" s="163" t="s">
        <v>74</v>
      </c>
      <c r="P540" s="131">
        <f>O540*H540</f>
        <v>0</v>
      </c>
      <c r="Q540" s="131">
        <v>0</v>
      </c>
      <c r="R540" s="131">
        <f>Q540*H540</f>
        <v>0</v>
      </c>
      <c r="S540" s="131">
        <v>0</v>
      </c>
      <c r="T540" s="130">
        <f>S540*H540</f>
        <v>0</v>
      </c>
      <c r="AR540" s="128" t="s">
        <v>213</v>
      </c>
      <c r="AT540" s="128" t="s">
        <v>125</v>
      </c>
      <c r="AU540" s="128" t="s">
        <v>0</v>
      </c>
      <c r="AY540" s="103" t="s">
        <v>116</v>
      </c>
      <c r="BE540" s="129">
        <f>IF(N540="základní",J540,0)</f>
        <v>0</v>
      </c>
      <c r="BF540" s="129">
        <f>IF(N540="snížená",J540,0)</f>
        <v>0</v>
      </c>
      <c r="BG540" s="129">
        <f>IF(N540="zákl. přenesená",J540,0)</f>
        <v>0</v>
      </c>
      <c r="BH540" s="129">
        <f>IF(N540="sníž. přenesená",J540,0)</f>
        <v>0</v>
      </c>
      <c r="BI540" s="129">
        <f>IF(N540="nulová",J540,0)</f>
        <v>0</v>
      </c>
      <c r="BJ540" s="103" t="s">
        <v>5</v>
      </c>
      <c r="BK540" s="129">
        <f>ROUND(I540*H540,2)</f>
        <v>0</v>
      </c>
      <c r="BL540" s="103" t="s">
        <v>129</v>
      </c>
      <c r="BM540" s="128" t="s">
        <v>246</v>
      </c>
    </row>
    <row r="541" spans="2:65" s="2" customFormat="1">
      <c r="B541" s="3"/>
      <c r="D541" s="127" t="s">
        <v>112</v>
      </c>
      <c r="F541" s="126" t="s">
        <v>245</v>
      </c>
      <c r="I541" s="122"/>
      <c r="L541" s="3"/>
      <c r="M541" s="125"/>
      <c r="T541" s="62"/>
      <c r="AT541" s="103" t="s">
        <v>112</v>
      </c>
      <c r="AU541" s="103" t="s">
        <v>0</v>
      </c>
    </row>
    <row r="542" spans="2:65" s="2" customFormat="1" ht="37.799999999999997" customHeight="1">
      <c r="B542" s="3"/>
      <c r="C542" s="141" t="s">
        <v>244</v>
      </c>
      <c r="D542" s="141" t="s">
        <v>117</v>
      </c>
      <c r="E542" s="140" t="s">
        <v>243</v>
      </c>
      <c r="F542" s="139" t="s">
        <v>241</v>
      </c>
      <c r="G542" s="138" t="s">
        <v>172</v>
      </c>
      <c r="H542" s="137">
        <v>1</v>
      </c>
      <c r="I542" s="136"/>
      <c r="J542" s="135">
        <f>ROUND(I542*H542,2)</f>
        <v>0</v>
      </c>
      <c r="K542" s="134"/>
      <c r="L542" s="3"/>
      <c r="M542" s="133" t="s">
        <v>1</v>
      </c>
      <c r="N542" s="132" t="s">
        <v>74</v>
      </c>
      <c r="P542" s="131">
        <f>O542*H542</f>
        <v>0</v>
      </c>
      <c r="Q542" s="131">
        <v>3.3E-4</v>
      </c>
      <c r="R542" s="131">
        <f>Q542*H542</f>
        <v>3.3E-4</v>
      </c>
      <c r="S542" s="131">
        <v>0</v>
      </c>
      <c r="T542" s="130">
        <f>S542*H542</f>
        <v>0</v>
      </c>
      <c r="AR542" s="128" t="s">
        <v>129</v>
      </c>
      <c r="AT542" s="128" t="s">
        <v>117</v>
      </c>
      <c r="AU542" s="128" t="s">
        <v>0</v>
      </c>
      <c r="AY542" s="103" t="s">
        <v>116</v>
      </c>
      <c r="BE542" s="129">
        <f>IF(N542="základní",J542,0)</f>
        <v>0</v>
      </c>
      <c r="BF542" s="129">
        <f>IF(N542="snížená",J542,0)</f>
        <v>0</v>
      </c>
      <c r="BG542" s="129">
        <f>IF(N542="zákl. přenesená",J542,0)</f>
        <v>0</v>
      </c>
      <c r="BH542" s="129">
        <f>IF(N542="sníž. přenesená",J542,0)</f>
        <v>0</v>
      </c>
      <c r="BI542" s="129">
        <f>IF(N542="nulová",J542,0)</f>
        <v>0</v>
      </c>
      <c r="BJ542" s="103" t="s">
        <v>5</v>
      </c>
      <c r="BK542" s="129">
        <f>ROUND(I542*H542,2)</f>
        <v>0</v>
      </c>
      <c r="BL542" s="103" t="s">
        <v>129</v>
      </c>
      <c r="BM542" s="128" t="s">
        <v>242</v>
      </c>
    </row>
    <row r="543" spans="2:65" s="2" customFormat="1" ht="17.399999999999999">
      <c r="B543" s="3"/>
      <c r="D543" s="127" t="s">
        <v>112</v>
      </c>
      <c r="F543" s="126" t="s">
        <v>241</v>
      </c>
      <c r="I543" s="122"/>
      <c r="L543" s="3"/>
      <c r="M543" s="125"/>
      <c r="T543" s="62"/>
      <c r="AT543" s="103" t="s">
        <v>112</v>
      </c>
      <c r="AU543" s="103" t="s">
        <v>0</v>
      </c>
    </row>
    <row r="544" spans="2:65" s="2" customFormat="1" ht="144">
      <c r="B544" s="3"/>
      <c r="D544" s="127" t="s">
        <v>233</v>
      </c>
      <c r="F544" s="174" t="s">
        <v>240</v>
      </c>
      <c r="I544" s="122"/>
      <c r="L544" s="3"/>
      <c r="M544" s="125"/>
      <c r="T544" s="62"/>
      <c r="AT544" s="103" t="s">
        <v>233</v>
      </c>
      <c r="AU544" s="103" t="s">
        <v>0</v>
      </c>
    </row>
    <row r="545" spans="2:65" s="2" customFormat="1" ht="24.15" customHeight="1">
      <c r="B545" s="3"/>
      <c r="C545" s="141" t="s">
        <v>239</v>
      </c>
      <c r="D545" s="141" t="s">
        <v>117</v>
      </c>
      <c r="E545" s="140" t="s">
        <v>238</v>
      </c>
      <c r="F545" s="139" t="s">
        <v>237</v>
      </c>
      <c r="G545" s="138" t="s">
        <v>172</v>
      </c>
      <c r="H545" s="137">
        <v>1</v>
      </c>
      <c r="I545" s="136"/>
      <c r="J545" s="135">
        <f>ROUND(I545*H545,2)</f>
        <v>0</v>
      </c>
      <c r="K545" s="134"/>
      <c r="L545" s="3"/>
      <c r="M545" s="133" t="s">
        <v>1</v>
      </c>
      <c r="N545" s="132" t="s">
        <v>74</v>
      </c>
      <c r="P545" s="131">
        <f>O545*H545</f>
        <v>0</v>
      </c>
      <c r="Q545" s="131">
        <v>0</v>
      </c>
      <c r="R545" s="131">
        <f>Q545*H545</f>
        <v>0</v>
      </c>
      <c r="S545" s="131">
        <v>0</v>
      </c>
      <c r="T545" s="130">
        <f>S545*H545</f>
        <v>0</v>
      </c>
      <c r="AR545" s="128" t="s">
        <v>129</v>
      </c>
      <c r="AT545" s="128" t="s">
        <v>117</v>
      </c>
      <c r="AU545" s="128" t="s">
        <v>0</v>
      </c>
      <c r="AY545" s="103" t="s">
        <v>116</v>
      </c>
      <c r="BE545" s="129">
        <f>IF(N545="základní",J545,0)</f>
        <v>0</v>
      </c>
      <c r="BF545" s="129">
        <f>IF(N545="snížená",J545,0)</f>
        <v>0</v>
      </c>
      <c r="BG545" s="129">
        <f>IF(N545="zákl. přenesená",J545,0)</f>
        <v>0</v>
      </c>
      <c r="BH545" s="129">
        <f>IF(N545="sníž. přenesená",J545,0)</f>
        <v>0</v>
      </c>
      <c r="BI545" s="129">
        <f>IF(N545="nulová",J545,0)</f>
        <v>0</v>
      </c>
      <c r="BJ545" s="103" t="s">
        <v>5</v>
      </c>
      <c r="BK545" s="129">
        <f>ROUND(I545*H545,2)</f>
        <v>0</v>
      </c>
      <c r="BL545" s="103" t="s">
        <v>129</v>
      </c>
      <c r="BM545" s="128" t="s">
        <v>236</v>
      </c>
    </row>
    <row r="546" spans="2:65" s="2" customFormat="1" ht="26.1">
      <c r="B546" s="3"/>
      <c r="D546" s="127" t="s">
        <v>112</v>
      </c>
      <c r="F546" s="126" t="s">
        <v>235</v>
      </c>
      <c r="I546" s="122"/>
      <c r="L546" s="3"/>
      <c r="M546" s="125"/>
      <c r="T546" s="62"/>
      <c r="AT546" s="103" t="s">
        <v>112</v>
      </c>
      <c r="AU546" s="103" t="s">
        <v>0</v>
      </c>
    </row>
    <row r="547" spans="2:65" s="2" customFormat="1" ht="180">
      <c r="B547" s="3"/>
      <c r="D547" s="127" t="s">
        <v>233</v>
      </c>
      <c r="F547" s="174" t="s">
        <v>234</v>
      </c>
      <c r="I547" s="122"/>
      <c r="L547" s="3"/>
      <c r="M547" s="125"/>
      <c r="T547" s="62"/>
      <c r="AT547" s="103" t="s">
        <v>233</v>
      </c>
      <c r="AU547" s="103" t="s">
        <v>0</v>
      </c>
    </row>
    <row r="548" spans="2:65" s="2" customFormat="1" ht="24.15" customHeight="1">
      <c r="B548" s="3"/>
      <c r="C548" s="141" t="s">
        <v>232</v>
      </c>
      <c r="D548" s="141" t="s">
        <v>117</v>
      </c>
      <c r="E548" s="140" t="s">
        <v>231</v>
      </c>
      <c r="F548" s="139" t="s">
        <v>230</v>
      </c>
      <c r="G548" s="138" t="s">
        <v>223</v>
      </c>
      <c r="H548" s="137">
        <v>3</v>
      </c>
      <c r="I548" s="136"/>
      <c r="J548" s="135">
        <f>ROUND(I548*H548,2)</f>
        <v>0</v>
      </c>
      <c r="K548" s="134"/>
      <c r="L548" s="3"/>
      <c r="M548" s="133" t="s">
        <v>1</v>
      </c>
      <c r="N548" s="132" t="s">
        <v>74</v>
      </c>
      <c r="P548" s="131">
        <f>O548*H548</f>
        <v>0</v>
      </c>
      <c r="Q548" s="131">
        <v>5.8E-4</v>
      </c>
      <c r="R548" s="131">
        <f>Q548*H548</f>
        <v>1.74E-3</v>
      </c>
      <c r="S548" s="131">
        <v>0</v>
      </c>
      <c r="T548" s="130">
        <f>S548*H548</f>
        <v>0</v>
      </c>
      <c r="AR548" s="128" t="s">
        <v>129</v>
      </c>
      <c r="AT548" s="128" t="s">
        <v>117</v>
      </c>
      <c r="AU548" s="128" t="s">
        <v>0</v>
      </c>
      <c r="AY548" s="103" t="s">
        <v>116</v>
      </c>
      <c r="BE548" s="129">
        <f>IF(N548="základní",J548,0)</f>
        <v>0</v>
      </c>
      <c r="BF548" s="129">
        <f>IF(N548="snížená",J548,0)</f>
        <v>0</v>
      </c>
      <c r="BG548" s="129">
        <f>IF(N548="zákl. přenesená",J548,0)</f>
        <v>0</v>
      </c>
      <c r="BH548" s="129">
        <f>IF(N548="sníž. přenesená",J548,0)</f>
        <v>0</v>
      </c>
      <c r="BI548" s="129">
        <f>IF(N548="nulová",J548,0)</f>
        <v>0</v>
      </c>
      <c r="BJ548" s="103" t="s">
        <v>5</v>
      </c>
      <c r="BK548" s="129">
        <f>ROUND(I548*H548,2)</f>
        <v>0</v>
      </c>
      <c r="BL548" s="103" t="s">
        <v>129</v>
      </c>
      <c r="BM548" s="128" t="s">
        <v>229</v>
      </c>
    </row>
    <row r="549" spans="2:65" s="2" customFormat="1" ht="17.399999999999999">
      <c r="B549" s="3"/>
      <c r="D549" s="127" t="s">
        <v>112</v>
      </c>
      <c r="F549" s="126" t="s">
        <v>228</v>
      </c>
      <c r="I549" s="122"/>
      <c r="L549" s="3"/>
      <c r="M549" s="125"/>
      <c r="T549" s="62"/>
      <c r="AT549" s="103" t="s">
        <v>112</v>
      </c>
      <c r="AU549" s="103" t="s">
        <v>0</v>
      </c>
    </row>
    <row r="550" spans="2:65" s="2" customFormat="1">
      <c r="B550" s="3"/>
      <c r="D550" s="124" t="s">
        <v>110</v>
      </c>
      <c r="F550" s="123" t="s">
        <v>227</v>
      </c>
      <c r="I550" s="122"/>
      <c r="L550" s="3"/>
      <c r="M550" s="125"/>
      <c r="T550" s="62"/>
      <c r="AT550" s="103" t="s">
        <v>110</v>
      </c>
      <c r="AU550" s="103" t="s">
        <v>0</v>
      </c>
    </row>
    <row r="551" spans="2:65" s="2" customFormat="1" ht="21.75" customHeight="1">
      <c r="B551" s="3"/>
      <c r="C551" s="141" t="s">
        <v>226</v>
      </c>
      <c r="D551" s="141" t="s">
        <v>117</v>
      </c>
      <c r="E551" s="140" t="s">
        <v>225</v>
      </c>
      <c r="F551" s="139" t="s">
        <v>224</v>
      </c>
      <c r="G551" s="138" t="s">
        <v>223</v>
      </c>
      <c r="H551" s="137">
        <v>2</v>
      </c>
      <c r="I551" s="136"/>
      <c r="J551" s="135">
        <f>ROUND(I551*H551,2)</f>
        <v>0</v>
      </c>
      <c r="K551" s="134"/>
      <c r="L551" s="3"/>
      <c r="M551" s="133" t="s">
        <v>1</v>
      </c>
      <c r="N551" s="132" t="s">
        <v>74</v>
      </c>
      <c r="P551" s="131">
        <f>O551*H551</f>
        <v>0</v>
      </c>
      <c r="Q551" s="131">
        <v>1.14E-3</v>
      </c>
      <c r="R551" s="131">
        <f>Q551*H551</f>
        <v>2.2799999999999999E-3</v>
      </c>
      <c r="S551" s="131">
        <v>0</v>
      </c>
      <c r="T551" s="130">
        <f>S551*H551</f>
        <v>0</v>
      </c>
      <c r="AR551" s="128" t="s">
        <v>129</v>
      </c>
      <c r="AT551" s="128" t="s">
        <v>117</v>
      </c>
      <c r="AU551" s="128" t="s">
        <v>0</v>
      </c>
      <c r="AY551" s="103" t="s">
        <v>116</v>
      </c>
      <c r="BE551" s="129">
        <f>IF(N551="základní",J551,0)</f>
        <v>0</v>
      </c>
      <c r="BF551" s="129">
        <f>IF(N551="snížená",J551,0)</f>
        <v>0</v>
      </c>
      <c r="BG551" s="129">
        <f>IF(N551="zákl. přenesená",J551,0)</f>
        <v>0</v>
      </c>
      <c r="BH551" s="129">
        <f>IF(N551="sníž. přenesená",J551,0)</f>
        <v>0</v>
      </c>
      <c r="BI551" s="129">
        <f>IF(N551="nulová",J551,0)</f>
        <v>0</v>
      </c>
      <c r="BJ551" s="103" t="s">
        <v>5</v>
      </c>
      <c r="BK551" s="129">
        <f>ROUND(I551*H551,2)</f>
        <v>0</v>
      </c>
      <c r="BL551" s="103" t="s">
        <v>129</v>
      </c>
      <c r="BM551" s="128" t="s">
        <v>222</v>
      </c>
    </row>
    <row r="552" spans="2:65" s="2" customFormat="1" ht="17.399999999999999">
      <c r="B552" s="3"/>
      <c r="D552" s="127" t="s">
        <v>112</v>
      </c>
      <c r="F552" s="126" t="s">
        <v>221</v>
      </c>
      <c r="I552" s="122"/>
      <c r="L552" s="3"/>
      <c r="M552" s="125"/>
      <c r="T552" s="62"/>
      <c r="AT552" s="103" t="s">
        <v>112</v>
      </c>
      <c r="AU552" s="103" t="s">
        <v>0</v>
      </c>
    </row>
    <row r="553" spans="2:65" s="2" customFormat="1">
      <c r="B553" s="3"/>
      <c r="D553" s="124" t="s">
        <v>110</v>
      </c>
      <c r="F553" s="123" t="s">
        <v>220</v>
      </c>
      <c r="I553" s="122"/>
      <c r="L553" s="3"/>
      <c r="M553" s="125"/>
      <c r="T553" s="62"/>
      <c r="AT553" s="103" t="s">
        <v>110</v>
      </c>
      <c r="AU553" s="103" t="s">
        <v>0</v>
      </c>
    </row>
    <row r="554" spans="2:65" s="2" customFormat="1" ht="16.5" customHeight="1">
      <c r="B554" s="3"/>
      <c r="C554" s="141" t="s">
        <v>219</v>
      </c>
      <c r="D554" s="141" t="s">
        <v>117</v>
      </c>
      <c r="E554" s="140" t="s">
        <v>218</v>
      </c>
      <c r="F554" s="139" t="s">
        <v>216</v>
      </c>
      <c r="G554" s="138" t="s">
        <v>118</v>
      </c>
      <c r="H554" s="137">
        <v>4</v>
      </c>
      <c r="I554" s="136"/>
      <c r="J554" s="135">
        <f>ROUND(I554*H554,2)</f>
        <v>0</v>
      </c>
      <c r="K554" s="134"/>
      <c r="L554" s="3"/>
      <c r="M554" s="133" t="s">
        <v>1</v>
      </c>
      <c r="N554" s="132" t="s">
        <v>74</v>
      </c>
      <c r="P554" s="131">
        <f>O554*H554</f>
        <v>0</v>
      </c>
      <c r="Q554" s="131">
        <v>0</v>
      </c>
      <c r="R554" s="131">
        <f>Q554*H554</f>
        <v>0</v>
      </c>
      <c r="S554" s="131">
        <v>0</v>
      </c>
      <c r="T554" s="130">
        <f>S554*H554</f>
        <v>0</v>
      </c>
      <c r="AR554" s="128" t="s">
        <v>129</v>
      </c>
      <c r="AT554" s="128" t="s">
        <v>117</v>
      </c>
      <c r="AU554" s="128" t="s">
        <v>0</v>
      </c>
      <c r="AY554" s="103" t="s">
        <v>116</v>
      </c>
      <c r="BE554" s="129">
        <f>IF(N554="základní",J554,0)</f>
        <v>0</v>
      </c>
      <c r="BF554" s="129">
        <f>IF(N554="snížená",J554,0)</f>
        <v>0</v>
      </c>
      <c r="BG554" s="129">
        <f>IF(N554="zákl. přenesená",J554,0)</f>
        <v>0</v>
      </c>
      <c r="BH554" s="129">
        <f>IF(N554="sníž. přenesená",J554,0)</f>
        <v>0</v>
      </c>
      <c r="BI554" s="129">
        <f>IF(N554="nulová",J554,0)</f>
        <v>0</v>
      </c>
      <c r="BJ554" s="103" t="s">
        <v>5</v>
      </c>
      <c r="BK554" s="129">
        <f>ROUND(I554*H554,2)</f>
        <v>0</v>
      </c>
      <c r="BL554" s="103" t="s">
        <v>129</v>
      </c>
      <c r="BM554" s="128" t="s">
        <v>217</v>
      </c>
    </row>
    <row r="555" spans="2:65" s="2" customFormat="1">
      <c r="B555" s="3"/>
      <c r="D555" s="127" t="s">
        <v>112</v>
      </c>
      <c r="F555" s="126" t="s">
        <v>216</v>
      </c>
      <c r="I555" s="122"/>
      <c r="L555" s="3"/>
      <c r="M555" s="125"/>
      <c r="T555" s="62"/>
      <c r="AT555" s="103" t="s">
        <v>112</v>
      </c>
      <c r="AU555" s="103" t="s">
        <v>0</v>
      </c>
    </row>
    <row r="556" spans="2:65" s="2" customFormat="1" ht="24.15" customHeight="1">
      <c r="B556" s="3"/>
      <c r="C556" s="173" t="s">
        <v>215</v>
      </c>
      <c r="D556" s="173" t="s">
        <v>125</v>
      </c>
      <c r="E556" s="172" t="s">
        <v>214</v>
      </c>
      <c r="F556" s="171" t="s">
        <v>211</v>
      </c>
      <c r="G556" s="170" t="s">
        <v>118</v>
      </c>
      <c r="H556" s="169">
        <v>4</v>
      </c>
      <c r="I556" s="168"/>
      <c r="J556" s="167">
        <f>ROUND(I556*H556,2)</f>
        <v>0</v>
      </c>
      <c r="K556" s="166"/>
      <c r="L556" s="165"/>
      <c r="M556" s="164" t="s">
        <v>1</v>
      </c>
      <c r="N556" s="163" t="s">
        <v>74</v>
      </c>
      <c r="P556" s="131">
        <f>O556*H556</f>
        <v>0</v>
      </c>
      <c r="Q556" s="131">
        <v>9.1130000000000003E-2</v>
      </c>
      <c r="R556" s="131">
        <f>Q556*H556</f>
        <v>0.36452000000000001</v>
      </c>
      <c r="S556" s="131">
        <v>0</v>
      </c>
      <c r="T556" s="130">
        <f>S556*H556</f>
        <v>0</v>
      </c>
      <c r="AR556" s="128" t="s">
        <v>213</v>
      </c>
      <c r="AT556" s="128" t="s">
        <v>125</v>
      </c>
      <c r="AU556" s="128" t="s">
        <v>0</v>
      </c>
      <c r="AY556" s="103" t="s">
        <v>116</v>
      </c>
      <c r="BE556" s="129">
        <f>IF(N556="základní",J556,0)</f>
        <v>0</v>
      </c>
      <c r="BF556" s="129">
        <f>IF(N556="snížená",J556,0)</f>
        <v>0</v>
      </c>
      <c r="BG556" s="129">
        <f>IF(N556="zákl. přenesená",J556,0)</f>
        <v>0</v>
      </c>
      <c r="BH556" s="129">
        <f>IF(N556="sníž. přenesená",J556,0)</f>
        <v>0</v>
      </c>
      <c r="BI556" s="129">
        <f>IF(N556="nulová",J556,0)</f>
        <v>0</v>
      </c>
      <c r="BJ556" s="103" t="s">
        <v>5</v>
      </c>
      <c r="BK556" s="129">
        <f>ROUND(I556*H556,2)</f>
        <v>0</v>
      </c>
      <c r="BL556" s="103" t="s">
        <v>129</v>
      </c>
      <c r="BM556" s="128" t="s">
        <v>212</v>
      </c>
    </row>
    <row r="557" spans="2:65" s="2" customFormat="1">
      <c r="B557" s="3"/>
      <c r="D557" s="127" t="s">
        <v>112</v>
      </c>
      <c r="F557" s="126" t="s">
        <v>211</v>
      </c>
      <c r="I557" s="122"/>
      <c r="L557" s="3"/>
      <c r="M557" s="125"/>
      <c r="T557" s="62"/>
      <c r="AT557" s="103" t="s">
        <v>112</v>
      </c>
      <c r="AU557" s="103" t="s">
        <v>0</v>
      </c>
    </row>
    <row r="558" spans="2:65" s="2" customFormat="1" ht="16.5" customHeight="1">
      <c r="B558" s="3"/>
      <c r="C558" s="141" t="s">
        <v>210</v>
      </c>
      <c r="D558" s="141" t="s">
        <v>117</v>
      </c>
      <c r="E558" s="140" t="s">
        <v>209</v>
      </c>
      <c r="F558" s="139" t="s">
        <v>206</v>
      </c>
      <c r="G558" s="138" t="s">
        <v>208</v>
      </c>
      <c r="H558" s="137">
        <v>8</v>
      </c>
      <c r="I558" s="136"/>
      <c r="J558" s="135">
        <f>ROUND(I558*H558,2)</f>
        <v>0</v>
      </c>
      <c r="K558" s="134"/>
      <c r="L558" s="3"/>
      <c r="M558" s="133" t="s">
        <v>1</v>
      </c>
      <c r="N558" s="132" t="s">
        <v>74</v>
      </c>
      <c r="P558" s="131">
        <f>O558*H558</f>
        <v>0</v>
      </c>
      <c r="Q558" s="131">
        <v>0</v>
      </c>
      <c r="R558" s="131">
        <f>Q558*H558</f>
        <v>0</v>
      </c>
      <c r="S558" s="131">
        <v>0</v>
      </c>
      <c r="T558" s="130">
        <f>S558*H558</f>
        <v>0</v>
      </c>
      <c r="AR558" s="128" t="s">
        <v>129</v>
      </c>
      <c r="AT558" s="128" t="s">
        <v>117</v>
      </c>
      <c r="AU558" s="128" t="s">
        <v>0</v>
      </c>
      <c r="AY558" s="103" t="s">
        <v>116</v>
      </c>
      <c r="BE558" s="129">
        <f>IF(N558="základní",J558,0)</f>
        <v>0</v>
      </c>
      <c r="BF558" s="129">
        <f>IF(N558="snížená",J558,0)</f>
        <v>0</v>
      </c>
      <c r="BG558" s="129">
        <f>IF(N558="zákl. přenesená",J558,0)</f>
        <v>0</v>
      </c>
      <c r="BH558" s="129">
        <f>IF(N558="sníž. přenesená",J558,0)</f>
        <v>0</v>
      </c>
      <c r="BI558" s="129">
        <f>IF(N558="nulová",J558,0)</f>
        <v>0</v>
      </c>
      <c r="BJ558" s="103" t="s">
        <v>5</v>
      </c>
      <c r="BK558" s="129">
        <f>ROUND(I558*H558,2)</f>
        <v>0</v>
      </c>
      <c r="BL558" s="103" t="s">
        <v>129</v>
      </c>
      <c r="BM558" s="128" t="s">
        <v>207</v>
      </c>
    </row>
    <row r="559" spans="2:65" s="2" customFormat="1">
      <c r="B559" s="3"/>
      <c r="D559" s="127" t="s">
        <v>112</v>
      </c>
      <c r="F559" s="126" t="s">
        <v>206</v>
      </c>
      <c r="I559" s="122"/>
      <c r="L559" s="3"/>
      <c r="M559" s="125"/>
      <c r="T559" s="62"/>
      <c r="AT559" s="103" t="s">
        <v>112</v>
      </c>
      <c r="AU559" s="103" t="s">
        <v>0</v>
      </c>
    </row>
    <row r="560" spans="2:65" s="2" customFormat="1" ht="44.25" customHeight="1">
      <c r="B560" s="3"/>
      <c r="C560" s="141" t="s">
        <v>205</v>
      </c>
      <c r="D560" s="141" t="s">
        <v>117</v>
      </c>
      <c r="E560" s="140" t="s">
        <v>204</v>
      </c>
      <c r="F560" s="139" t="s">
        <v>202</v>
      </c>
      <c r="G560" s="138" t="s">
        <v>118</v>
      </c>
      <c r="H560" s="137">
        <v>5</v>
      </c>
      <c r="I560" s="136"/>
      <c r="J560" s="135">
        <f>ROUND(I560*H560,2)</f>
        <v>0</v>
      </c>
      <c r="K560" s="134"/>
      <c r="L560" s="3"/>
      <c r="M560" s="133" t="s">
        <v>1</v>
      </c>
      <c r="N560" s="132" t="s">
        <v>74</v>
      </c>
      <c r="P560" s="131">
        <f>O560*H560</f>
        <v>0</v>
      </c>
      <c r="Q560" s="131">
        <v>0</v>
      </c>
      <c r="R560" s="131">
        <f>Q560*H560</f>
        <v>0</v>
      </c>
      <c r="S560" s="131">
        <v>0</v>
      </c>
      <c r="T560" s="130">
        <f>S560*H560</f>
        <v>0</v>
      </c>
      <c r="AR560" s="128" t="s">
        <v>129</v>
      </c>
      <c r="AT560" s="128" t="s">
        <v>117</v>
      </c>
      <c r="AU560" s="128" t="s">
        <v>0</v>
      </c>
      <c r="AY560" s="103" t="s">
        <v>116</v>
      </c>
      <c r="BE560" s="129">
        <f>IF(N560="základní",J560,0)</f>
        <v>0</v>
      </c>
      <c r="BF560" s="129">
        <f>IF(N560="snížená",J560,0)</f>
        <v>0</v>
      </c>
      <c r="BG560" s="129">
        <f>IF(N560="zákl. přenesená",J560,0)</f>
        <v>0</v>
      </c>
      <c r="BH560" s="129">
        <f>IF(N560="sníž. přenesená",J560,0)</f>
        <v>0</v>
      </c>
      <c r="BI560" s="129">
        <f>IF(N560="nulová",J560,0)</f>
        <v>0</v>
      </c>
      <c r="BJ560" s="103" t="s">
        <v>5</v>
      </c>
      <c r="BK560" s="129">
        <f>ROUND(I560*H560,2)</f>
        <v>0</v>
      </c>
      <c r="BL560" s="103" t="s">
        <v>129</v>
      </c>
      <c r="BM560" s="128" t="s">
        <v>203</v>
      </c>
    </row>
    <row r="561" spans="2:65" s="2" customFormat="1" ht="17.399999999999999">
      <c r="B561" s="3"/>
      <c r="D561" s="127" t="s">
        <v>112</v>
      </c>
      <c r="F561" s="126" t="s">
        <v>202</v>
      </c>
      <c r="I561" s="122"/>
      <c r="L561" s="3"/>
      <c r="M561" s="125"/>
      <c r="T561" s="62"/>
      <c r="AT561" s="103" t="s">
        <v>112</v>
      </c>
      <c r="AU561" s="103" t="s">
        <v>0</v>
      </c>
    </row>
    <row r="562" spans="2:65" s="142" customFormat="1" ht="22.8" customHeight="1">
      <c r="B562" s="149"/>
      <c r="D562" s="144" t="s">
        <v>34</v>
      </c>
      <c r="E562" s="152" t="s">
        <v>201</v>
      </c>
      <c r="F562" s="152" t="s">
        <v>200</v>
      </c>
      <c r="I562" s="151"/>
      <c r="J562" s="150">
        <f>BK562</f>
        <v>0</v>
      </c>
      <c r="L562" s="149"/>
      <c r="M562" s="148"/>
      <c r="P562" s="147">
        <f>SUM(P563:P577)</f>
        <v>0</v>
      </c>
      <c r="R562" s="147">
        <f>SUM(R563:R577)</f>
        <v>0.11366399999999999</v>
      </c>
      <c r="T562" s="146">
        <f>SUM(T563:T577)</f>
        <v>12</v>
      </c>
      <c r="AR562" s="144" t="s">
        <v>5</v>
      </c>
      <c r="AT562" s="145" t="s">
        <v>34</v>
      </c>
      <c r="AU562" s="145" t="s">
        <v>5</v>
      </c>
      <c r="AY562" s="144" t="s">
        <v>116</v>
      </c>
      <c r="BK562" s="143">
        <f>SUM(BK563:BK577)</f>
        <v>0</v>
      </c>
    </row>
    <row r="563" spans="2:65" s="2" customFormat="1" ht="24.15" customHeight="1">
      <c r="B563" s="3"/>
      <c r="C563" s="141" t="s">
        <v>199</v>
      </c>
      <c r="D563" s="141" t="s">
        <v>117</v>
      </c>
      <c r="E563" s="140" t="s">
        <v>198</v>
      </c>
      <c r="F563" s="139" t="s">
        <v>196</v>
      </c>
      <c r="G563" s="138" t="s">
        <v>190</v>
      </c>
      <c r="H563" s="137">
        <v>2.4</v>
      </c>
      <c r="I563" s="136"/>
      <c r="J563" s="135">
        <f>ROUND(I563*H563,2)</f>
        <v>0</v>
      </c>
      <c r="K563" s="134"/>
      <c r="L563" s="3"/>
      <c r="M563" s="133" t="s">
        <v>1</v>
      </c>
      <c r="N563" s="132" t="s">
        <v>74</v>
      </c>
      <c r="P563" s="131">
        <f>O563*H563</f>
        <v>0</v>
      </c>
      <c r="Q563" s="131">
        <v>4.7359999999999999E-2</v>
      </c>
      <c r="R563" s="131">
        <f>Q563*H563</f>
        <v>0.11366399999999999</v>
      </c>
      <c r="S563" s="131">
        <v>0</v>
      </c>
      <c r="T563" s="130">
        <f>S563*H563</f>
        <v>0</v>
      </c>
      <c r="AR563" s="128" t="s">
        <v>129</v>
      </c>
      <c r="AT563" s="128" t="s">
        <v>117</v>
      </c>
      <c r="AU563" s="128" t="s">
        <v>0</v>
      </c>
      <c r="AY563" s="103" t="s">
        <v>116</v>
      </c>
      <c r="BE563" s="129">
        <f>IF(N563="základní",J563,0)</f>
        <v>0</v>
      </c>
      <c r="BF563" s="129">
        <f>IF(N563="snížená",J563,0)</f>
        <v>0</v>
      </c>
      <c r="BG563" s="129">
        <f>IF(N563="zákl. přenesená",J563,0)</f>
        <v>0</v>
      </c>
      <c r="BH563" s="129">
        <f>IF(N563="sníž. přenesená",J563,0)</f>
        <v>0</v>
      </c>
      <c r="BI563" s="129">
        <f>IF(N563="nulová",J563,0)</f>
        <v>0</v>
      </c>
      <c r="BJ563" s="103" t="s">
        <v>5</v>
      </c>
      <c r="BK563" s="129">
        <f>ROUND(I563*H563,2)</f>
        <v>0</v>
      </c>
      <c r="BL563" s="103" t="s">
        <v>129</v>
      </c>
      <c r="BM563" s="128" t="s">
        <v>197</v>
      </c>
    </row>
    <row r="564" spans="2:65" s="2" customFormat="1">
      <c r="B564" s="3"/>
      <c r="D564" s="127" t="s">
        <v>112</v>
      </c>
      <c r="F564" s="126" t="s">
        <v>196</v>
      </c>
      <c r="I564" s="122"/>
      <c r="L564" s="3"/>
      <c r="M564" s="125"/>
      <c r="T564" s="62"/>
      <c r="AT564" s="103" t="s">
        <v>112</v>
      </c>
      <c r="AU564" s="103" t="s">
        <v>0</v>
      </c>
    </row>
    <row r="565" spans="2:65" s="2" customFormat="1">
      <c r="B565" s="3"/>
      <c r="D565" s="124" t="s">
        <v>110</v>
      </c>
      <c r="F565" s="123" t="s">
        <v>195</v>
      </c>
      <c r="I565" s="122"/>
      <c r="L565" s="3"/>
      <c r="M565" s="125"/>
      <c r="T565" s="62"/>
      <c r="AT565" s="103" t="s">
        <v>110</v>
      </c>
      <c r="AU565" s="103" t="s">
        <v>0</v>
      </c>
    </row>
    <row r="566" spans="2:65" s="155" customFormat="1">
      <c r="B566" s="159"/>
      <c r="D566" s="127" t="s">
        <v>154</v>
      </c>
      <c r="E566" s="156" t="s">
        <v>1</v>
      </c>
      <c r="F566" s="162" t="s">
        <v>194</v>
      </c>
      <c r="H566" s="161">
        <v>2.4</v>
      </c>
      <c r="I566" s="160"/>
      <c r="L566" s="159"/>
      <c r="M566" s="158"/>
      <c r="T566" s="157"/>
      <c r="AT566" s="156" t="s">
        <v>154</v>
      </c>
      <c r="AU566" s="156" t="s">
        <v>0</v>
      </c>
      <c r="AV566" s="155" t="s">
        <v>0</v>
      </c>
      <c r="AW566" s="155" t="s">
        <v>82</v>
      </c>
      <c r="AX566" s="155" t="s">
        <v>5</v>
      </c>
      <c r="AY566" s="156" t="s">
        <v>116</v>
      </c>
    </row>
    <row r="567" spans="2:65" s="2" customFormat="1" ht="16.5" customHeight="1">
      <c r="B567" s="3"/>
      <c r="C567" s="141" t="s">
        <v>193</v>
      </c>
      <c r="D567" s="141" t="s">
        <v>117</v>
      </c>
      <c r="E567" s="140" t="s">
        <v>192</v>
      </c>
      <c r="F567" s="139" t="s">
        <v>191</v>
      </c>
      <c r="G567" s="138" t="s">
        <v>190</v>
      </c>
      <c r="H567" s="137">
        <v>5</v>
      </c>
      <c r="I567" s="136"/>
      <c r="J567" s="135">
        <f>ROUND(I567*H567,2)</f>
        <v>0</v>
      </c>
      <c r="K567" s="134"/>
      <c r="L567" s="3"/>
      <c r="M567" s="133" t="s">
        <v>1</v>
      </c>
      <c r="N567" s="132" t="s">
        <v>74</v>
      </c>
      <c r="P567" s="131">
        <f>O567*H567</f>
        <v>0</v>
      </c>
      <c r="Q567" s="131">
        <v>0</v>
      </c>
      <c r="R567" s="131">
        <f>Q567*H567</f>
        <v>0</v>
      </c>
      <c r="S567" s="131">
        <v>2.4</v>
      </c>
      <c r="T567" s="130">
        <f>S567*H567</f>
        <v>12</v>
      </c>
      <c r="AR567" s="128" t="s">
        <v>129</v>
      </c>
      <c r="AT567" s="128" t="s">
        <v>117</v>
      </c>
      <c r="AU567" s="128" t="s">
        <v>0</v>
      </c>
      <c r="AY567" s="103" t="s">
        <v>116</v>
      </c>
      <c r="BE567" s="129">
        <f>IF(N567="základní",J567,0)</f>
        <v>0</v>
      </c>
      <c r="BF567" s="129">
        <f>IF(N567="snížená",J567,0)</f>
        <v>0</v>
      </c>
      <c r="BG567" s="129">
        <f>IF(N567="zákl. přenesená",J567,0)</f>
        <v>0</v>
      </c>
      <c r="BH567" s="129">
        <f>IF(N567="sníž. přenesená",J567,0)</f>
        <v>0</v>
      </c>
      <c r="BI567" s="129">
        <f>IF(N567="nulová",J567,0)</f>
        <v>0</v>
      </c>
      <c r="BJ567" s="103" t="s">
        <v>5</v>
      </c>
      <c r="BK567" s="129">
        <f>ROUND(I567*H567,2)</f>
        <v>0</v>
      </c>
      <c r="BL567" s="103" t="s">
        <v>129</v>
      </c>
      <c r="BM567" s="128" t="s">
        <v>189</v>
      </c>
    </row>
    <row r="568" spans="2:65" s="2" customFormat="1">
      <c r="B568" s="3"/>
      <c r="D568" s="127" t="s">
        <v>112</v>
      </c>
      <c r="F568" s="126" t="s">
        <v>188</v>
      </c>
      <c r="I568" s="122"/>
      <c r="L568" s="3"/>
      <c r="M568" s="125"/>
      <c r="T568" s="62"/>
      <c r="AT568" s="103" t="s">
        <v>112</v>
      </c>
      <c r="AU568" s="103" t="s">
        <v>0</v>
      </c>
    </row>
    <row r="569" spans="2:65" s="2" customFormat="1">
      <c r="B569" s="3"/>
      <c r="D569" s="124" t="s">
        <v>110</v>
      </c>
      <c r="F569" s="123" t="s">
        <v>187</v>
      </c>
      <c r="I569" s="122"/>
      <c r="L569" s="3"/>
      <c r="M569" s="125"/>
      <c r="T569" s="62"/>
      <c r="AT569" s="103" t="s">
        <v>110</v>
      </c>
      <c r="AU569" s="103" t="s">
        <v>0</v>
      </c>
    </row>
    <row r="570" spans="2:65" s="2" customFormat="1" ht="33" customHeight="1">
      <c r="B570" s="3"/>
      <c r="C570" s="141" t="s">
        <v>186</v>
      </c>
      <c r="D570" s="141" t="s">
        <v>117</v>
      </c>
      <c r="E570" s="140" t="s">
        <v>185</v>
      </c>
      <c r="F570" s="139" t="s">
        <v>184</v>
      </c>
      <c r="G570" s="138" t="s">
        <v>183</v>
      </c>
      <c r="H570" s="137">
        <v>4.4000000000000004</v>
      </c>
      <c r="I570" s="136"/>
      <c r="J570" s="135">
        <f>ROUND(I570*H570,2)</f>
        <v>0</v>
      </c>
      <c r="K570" s="134"/>
      <c r="L570" s="3"/>
      <c r="M570" s="133" t="s">
        <v>1</v>
      </c>
      <c r="N570" s="132" t="s">
        <v>74</v>
      </c>
      <c r="P570" s="131">
        <f>O570*H570</f>
        <v>0</v>
      </c>
      <c r="Q570" s="131">
        <v>0</v>
      </c>
      <c r="R570" s="131">
        <f>Q570*H570</f>
        <v>0</v>
      </c>
      <c r="S570" s="131">
        <v>0</v>
      </c>
      <c r="T570" s="130">
        <f>S570*H570</f>
        <v>0</v>
      </c>
      <c r="AR570" s="128" t="s">
        <v>129</v>
      </c>
      <c r="AT570" s="128" t="s">
        <v>117</v>
      </c>
      <c r="AU570" s="128" t="s">
        <v>0</v>
      </c>
      <c r="AY570" s="103" t="s">
        <v>116</v>
      </c>
      <c r="BE570" s="129">
        <f>IF(N570="základní",J570,0)</f>
        <v>0</v>
      </c>
      <c r="BF570" s="129">
        <f>IF(N570="snížená",J570,0)</f>
        <v>0</v>
      </c>
      <c r="BG570" s="129">
        <f>IF(N570="zákl. přenesená",J570,0)</f>
        <v>0</v>
      </c>
      <c r="BH570" s="129">
        <f>IF(N570="sníž. přenesená",J570,0)</f>
        <v>0</v>
      </c>
      <c r="BI570" s="129">
        <f>IF(N570="nulová",J570,0)</f>
        <v>0</v>
      </c>
      <c r="BJ570" s="103" t="s">
        <v>5</v>
      </c>
      <c r="BK570" s="129">
        <f>ROUND(I570*H570,2)</f>
        <v>0</v>
      </c>
      <c r="BL570" s="103" t="s">
        <v>129</v>
      </c>
      <c r="BM570" s="128" t="s">
        <v>182</v>
      </c>
    </row>
    <row r="571" spans="2:65" s="2" customFormat="1" ht="43.5">
      <c r="B571" s="3"/>
      <c r="D571" s="127" t="s">
        <v>112</v>
      </c>
      <c r="F571" s="126" t="s">
        <v>181</v>
      </c>
      <c r="I571" s="122"/>
      <c r="L571" s="3"/>
      <c r="M571" s="125"/>
      <c r="T571" s="62"/>
      <c r="AT571" s="103" t="s">
        <v>112</v>
      </c>
      <c r="AU571" s="103" t="s">
        <v>0</v>
      </c>
    </row>
    <row r="572" spans="2:65" s="2" customFormat="1">
      <c r="B572" s="3"/>
      <c r="D572" s="124" t="s">
        <v>110</v>
      </c>
      <c r="F572" s="123" t="s">
        <v>180</v>
      </c>
      <c r="I572" s="122"/>
      <c r="L572" s="3"/>
      <c r="M572" s="125"/>
      <c r="T572" s="62"/>
      <c r="AT572" s="103" t="s">
        <v>110</v>
      </c>
      <c r="AU572" s="103" t="s">
        <v>0</v>
      </c>
    </row>
    <row r="573" spans="2:65" s="155" customFormat="1">
      <c r="B573" s="159"/>
      <c r="D573" s="127" t="s">
        <v>154</v>
      </c>
      <c r="E573" s="156" t="s">
        <v>1</v>
      </c>
      <c r="F573" s="162" t="s">
        <v>179</v>
      </c>
      <c r="H573" s="161">
        <v>4.4000000000000004</v>
      </c>
      <c r="I573" s="160"/>
      <c r="L573" s="159"/>
      <c r="M573" s="158"/>
      <c r="T573" s="157"/>
      <c r="AT573" s="156" t="s">
        <v>154</v>
      </c>
      <c r="AU573" s="156" t="s">
        <v>0</v>
      </c>
      <c r="AV573" s="155" t="s">
        <v>0</v>
      </c>
      <c r="AW573" s="155" t="s">
        <v>82</v>
      </c>
      <c r="AX573" s="155" t="s">
        <v>5</v>
      </c>
      <c r="AY573" s="156" t="s">
        <v>116</v>
      </c>
    </row>
    <row r="574" spans="2:65" s="2" customFormat="1" ht="21.75" customHeight="1">
      <c r="B574" s="3"/>
      <c r="C574" s="141" t="s">
        <v>178</v>
      </c>
      <c r="D574" s="141" t="s">
        <v>117</v>
      </c>
      <c r="E574" s="140" t="s">
        <v>177</v>
      </c>
      <c r="F574" s="139" t="s">
        <v>175</v>
      </c>
      <c r="G574" s="138" t="s">
        <v>172</v>
      </c>
      <c r="H574" s="137">
        <v>1</v>
      </c>
      <c r="I574" s="136"/>
      <c r="J574" s="135">
        <f>ROUND(I574*H574,2)</f>
        <v>0</v>
      </c>
      <c r="K574" s="134"/>
      <c r="L574" s="3"/>
      <c r="M574" s="133" t="s">
        <v>1</v>
      </c>
      <c r="N574" s="132" t="s">
        <v>74</v>
      </c>
      <c r="P574" s="131">
        <f>O574*H574</f>
        <v>0</v>
      </c>
      <c r="Q574" s="131">
        <v>0</v>
      </c>
      <c r="R574" s="131">
        <f>Q574*H574</f>
        <v>0</v>
      </c>
      <c r="S574" s="131">
        <v>0</v>
      </c>
      <c r="T574" s="130">
        <f>S574*H574</f>
        <v>0</v>
      </c>
      <c r="AR574" s="128" t="s">
        <v>129</v>
      </c>
      <c r="AT574" s="128" t="s">
        <v>117</v>
      </c>
      <c r="AU574" s="128" t="s">
        <v>0</v>
      </c>
      <c r="AY574" s="103" t="s">
        <v>116</v>
      </c>
      <c r="BE574" s="129">
        <f>IF(N574="základní",J574,0)</f>
        <v>0</v>
      </c>
      <c r="BF574" s="129">
        <f>IF(N574="snížená",J574,0)</f>
        <v>0</v>
      </c>
      <c r="BG574" s="129">
        <f>IF(N574="zákl. přenesená",J574,0)</f>
        <v>0</v>
      </c>
      <c r="BH574" s="129">
        <f>IF(N574="sníž. přenesená",J574,0)</f>
        <v>0</v>
      </c>
      <c r="BI574" s="129">
        <f>IF(N574="nulová",J574,0)</f>
        <v>0</v>
      </c>
      <c r="BJ574" s="103" t="s">
        <v>5</v>
      </c>
      <c r="BK574" s="129">
        <f>ROUND(I574*H574,2)</f>
        <v>0</v>
      </c>
      <c r="BL574" s="103" t="s">
        <v>129</v>
      </c>
      <c r="BM574" s="128" t="s">
        <v>176</v>
      </c>
    </row>
    <row r="575" spans="2:65" s="2" customFormat="1">
      <c r="B575" s="3"/>
      <c r="D575" s="127" t="s">
        <v>112</v>
      </c>
      <c r="F575" s="126" t="s">
        <v>175</v>
      </c>
      <c r="I575" s="122"/>
      <c r="L575" s="3"/>
      <c r="M575" s="125"/>
      <c r="T575" s="62"/>
      <c r="AT575" s="103" t="s">
        <v>112</v>
      </c>
      <c r="AU575" s="103" t="s">
        <v>0</v>
      </c>
    </row>
    <row r="576" spans="2:65" s="2" customFormat="1" ht="16.5" customHeight="1">
      <c r="B576" s="3"/>
      <c r="C576" s="141" t="s">
        <v>174</v>
      </c>
      <c r="D576" s="141" t="s">
        <v>117</v>
      </c>
      <c r="E576" s="140" t="s">
        <v>173</v>
      </c>
      <c r="F576" s="139" t="s">
        <v>170</v>
      </c>
      <c r="G576" s="138" t="s">
        <v>172</v>
      </c>
      <c r="H576" s="137">
        <v>1</v>
      </c>
      <c r="I576" s="136"/>
      <c r="J576" s="135">
        <f>ROUND(I576*H576,2)</f>
        <v>0</v>
      </c>
      <c r="K576" s="134"/>
      <c r="L576" s="3"/>
      <c r="M576" s="133" t="s">
        <v>1</v>
      </c>
      <c r="N576" s="132" t="s">
        <v>74</v>
      </c>
      <c r="P576" s="131">
        <f>O576*H576</f>
        <v>0</v>
      </c>
      <c r="Q576" s="131">
        <v>0</v>
      </c>
      <c r="R576" s="131">
        <f>Q576*H576</f>
        <v>0</v>
      </c>
      <c r="S576" s="131">
        <v>0</v>
      </c>
      <c r="T576" s="130">
        <f>S576*H576</f>
        <v>0</v>
      </c>
      <c r="AR576" s="128" t="s">
        <v>129</v>
      </c>
      <c r="AT576" s="128" t="s">
        <v>117</v>
      </c>
      <c r="AU576" s="128" t="s">
        <v>0</v>
      </c>
      <c r="AY576" s="103" t="s">
        <v>116</v>
      </c>
      <c r="BE576" s="129">
        <f>IF(N576="základní",J576,0)</f>
        <v>0</v>
      </c>
      <c r="BF576" s="129">
        <f>IF(N576="snížená",J576,0)</f>
        <v>0</v>
      </c>
      <c r="BG576" s="129">
        <f>IF(N576="zákl. přenesená",J576,0)</f>
        <v>0</v>
      </c>
      <c r="BH576" s="129">
        <f>IF(N576="sníž. přenesená",J576,0)</f>
        <v>0</v>
      </c>
      <c r="BI576" s="129">
        <f>IF(N576="nulová",J576,0)</f>
        <v>0</v>
      </c>
      <c r="BJ576" s="103" t="s">
        <v>5</v>
      </c>
      <c r="BK576" s="129">
        <f>ROUND(I576*H576,2)</f>
        <v>0</v>
      </c>
      <c r="BL576" s="103" t="s">
        <v>129</v>
      </c>
      <c r="BM576" s="128" t="s">
        <v>171</v>
      </c>
    </row>
    <row r="577" spans="2:65" s="2" customFormat="1">
      <c r="B577" s="3"/>
      <c r="D577" s="127" t="s">
        <v>112</v>
      </c>
      <c r="F577" s="126" t="s">
        <v>170</v>
      </c>
      <c r="I577" s="122"/>
      <c r="L577" s="3"/>
      <c r="M577" s="125"/>
      <c r="T577" s="62"/>
      <c r="AT577" s="103" t="s">
        <v>112</v>
      </c>
      <c r="AU577" s="103" t="s">
        <v>0</v>
      </c>
    </row>
    <row r="578" spans="2:65" s="142" customFormat="1" ht="22.8" customHeight="1">
      <c r="B578" s="149"/>
      <c r="D578" s="144" t="s">
        <v>34</v>
      </c>
      <c r="E578" s="152" t="s">
        <v>169</v>
      </c>
      <c r="F578" s="152" t="s">
        <v>168</v>
      </c>
      <c r="I578" s="151"/>
      <c r="J578" s="150">
        <f>BK578</f>
        <v>0</v>
      </c>
      <c r="L578" s="149"/>
      <c r="M578" s="148"/>
      <c r="P578" s="147">
        <f>SUM(P579:P594)</f>
        <v>0</v>
      </c>
      <c r="R578" s="147">
        <f>SUM(R579:R594)</f>
        <v>0</v>
      </c>
      <c r="T578" s="146">
        <f>SUM(T579:T594)</f>
        <v>0</v>
      </c>
      <c r="AR578" s="144" t="s">
        <v>5</v>
      </c>
      <c r="AT578" s="145" t="s">
        <v>34</v>
      </c>
      <c r="AU578" s="145" t="s">
        <v>5</v>
      </c>
      <c r="AY578" s="144" t="s">
        <v>116</v>
      </c>
      <c r="BK578" s="143">
        <f>SUM(BK579:BK594)</f>
        <v>0</v>
      </c>
    </row>
    <row r="579" spans="2:65" s="2" customFormat="1" ht="21.75" customHeight="1">
      <c r="B579" s="3"/>
      <c r="C579" s="141" t="s">
        <v>167</v>
      </c>
      <c r="D579" s="141" t="s">
        <v>117</v>
      </c>
      <c r="E579" s="140" t="s">
        <v>166</v>
      </c>
      <c r="F579" s="139" t="s">
        <v>165</v>
      </c>
      <c r="G579" s="138" t="s">
        <v>130</v>
      </c>
      <c r="H579" s="137">
        <v>203.083</v>
      </c>
      <c r="I579" s="136"/>
      <c r="J579" s="135">
        <f>ROUND(I579*H579,2)</f>
        <v>0</v>
      </c>
      <c r="K579" s="134"/>
      <c r="L579" s="3"/>
      <c r="M579" s="133" t="s">
        <v>1</v>
      </c>
      <c r="N579" s="132" t="s">
        <v>74</v>
      </c>
      <c r="P579" s="131">
        <f>O579*H579</f>
        <v>0</v>
      </c>
      <c r="Q579" s="131">
        <v>0</v>
      </c>
      <c r="R579" s="131">
        <f>Q579*H579</f>
        <v>0</v>
      </c>
      <c r="S579" s="131">
        <v>0</v>
      </c>
      <c r="T579" s="130">
        <f>S579*H579</f>
        <v>0</v>
      </c>
      <c r="AR579" s="128" t="s">
        <v>129</v>
      </c>
      <c r="AT579" s="128" t="s">
        <v>117</v>
      </c>
      <c r="AU579" s="128" t="s">
        <v>0</v>
      </c>
      <c r="AY579" s="103" t="s">
        <v>116</v>
      </c>
      <c r="BE579" s="129">
        <f>IF(N579="základní",J579,0)</f>
        <v>0</v>
      </c>
      <c r="BF579" s="129">
        <f>IF(N579="snížená",J579,0)</f>
        <v>0</v>
      </c>
      <c r="BG579" s="129">
        <f>IF(N579="zákl. přenesená",J579,0)</f>
        <v>0</v>
      </c>
      <c r="BH579" s="129">
        <f>IF(N579="sníž. přenesená",J579,0)</f>
        <v>0</v>
      </c>
      <c r="BI579" s="129">
        <f>IF(N579="nulová",J579,0)</f>
        <v>0</v>
      </c>
      <c r="BJ579" s="103" t="s">
        <v>5</v>
      </c>
      <c r="BK579" s="129">
        <f>ROUND(I579*H579,2)</f>
        <v>0</v>
      </c>
      <c r="BL579" s="103" t="s">
        <v>129</v>
      </c>
      <c r="BM579" s="128" t="s">
        <v>164</v>
      </c>
    </row>
    <row r="580" spans="2:65" s="2" customFormat="1" ht="17.399999999999999">
      <c r="B580" s="3"/>
      <c r="D580" s="127" t="s">
        <v>112</v>
      </c>
      <c r="F580" s="126" t="s">
        <v>163</v>
      </c>
      <c r="I580" s="122"/>
      <c r="L580" s="3"/>
      <c r="M580" s="125"/>
      <c r="T580" s="62"/>
      <c r="AT580" s="103" t="s">
        <v>112</v>
      </c>
      <c r="AU580" s="103" t="s">
        <v>0</v>
      </c>
    </row>
    <row r="581" spans="2:65" s="2" customFormat="1">
      <c r="B581" s="3"/>
      <c r="D581" s="124" t="s">
        <v>110</v>
      </c>
      <c r="F581" s="123" t="s">
        <v>162</v>
      </c>
      <c r="I581" s="122"/>
      <c r="L581" s="3"/>
      <c r="M581" s="125"/>
      <c r="T581" s="62"/>
      <c r="AT581" s="103" t="s">
        <v>110</v>
      </c>
      <c r="AU581" s="103" t="s">
        <v>0</v>
      </c>
    </row>
    <row r="582" spans="2:65" s="2" customFormat="1" ht="24.15" customHeight="1">
      <c r="B582" s="3"/>
      <c r="C582" s="141" t="s">
        <v>161</v>
      </c>
      <c r="D582" s="141" t="s">
        <v>117</v>
      </c>
      <c r="E582" s="140" t="s">
        <v>160</v>
      </c>
      <c r="F582" s="139" t="s">
        <v>159</v>
      </c>
      <c r="G582" s="138" t="s">
        <v>130</v>
      </c>
      <c r="H582" s="137">
        <v>4873.9920000000002</v>
      </c>
      <c r="I582" s="136"/>
      <c r="J582" s="135">
        <f>ROUND(I582*H582,2)</f>
        <v>0</v>
      </c>
      <c r="K582" s="134"/>
      <c r="L582" s="3"/>
      <c r="M582" s="133" t="s">
        <v>1</v>
      </c>
      <c r="N582" s="132" t="s">
        <v>74</v>
      </c>
      <c r="P582" s="131">
        <f>O582*H582</f>
        <v>0</v>
      </c>
      <c r="Q582" s="131">
        <v>0</v>
      </c>
      <c r="R582" s="131">
        <f>Q582*H582</f>
        <v>0</v>
      </c>
      <c r="S582" s="131">
        <v>0</v>
      </c>
      <c r="T582" s="130">
        <f>S582*H582</f>
        <v>0</v>
      </c>
      <c r="AR582" s="128" t="s">
        <v>129</v>
      </c>
      <c r="AT582" s="128" t="s">
        <v>117</v>
      </c>
      <c r="AU582" s="128" t="s">
        <v>0</v>
      </c>
      <c r="AY582" s="103" t="s">
        <v>116</v>
      </c>
      <c r="BE582" s="129">
        <f>IF(N582="základní",J582,0)</f>
        <v>0</v>
      </c>
      <c r="BF582" s="129">
        <f>IF(N582="snížená",J582,0)</f>
        <v>0</v>
      </c>
      <c r="BG582" s="129">
        <f>IF(N582="zákl. přenesená",J582,0)</f>
        <v>0</v>
      </c>
      <c r="BH582" s="129">
        <f>IF(N582="sníž. přenesená",J582,0)</f>
        <v>0</v>
      </c>
      <c r="BI582" s="129">
        <f>IF(N582="nulová",J582,0)</f>
        <v>0</v>
      </c>
      <c r="BJ582" s="103" t="s">
        <v>5</v>
      </c>
      <c r="BK582" s="129">
        <f>ROUND(I582*H582,2)</f>
        <v>0</v>
      </c>
      <c r="BL582" s="103" t="s">
        <v>129</v>
      </c>
      <c r="BM582" s="128" t="s">
        <v>158</v>
      </c>
    </row>
    <row r="583" spans="2:65" s="2" customFormat="1" ht="17.399999999999999">
      <c r="B583" s="3"/>
      <c r="D583" s="127" t="s">
        <v>112</v>
      </c>
      <c r="F583" s="126" t="s">
        <v>157</v>
      </c>
      <c r="I583" s="122"/>
      <c r="L583" s="3"/>
      <c r="M583" s="125"/>
      <c r="T583" s="62"/>
      <c r="AT583" s="103" t="s">
        <v>112</v>
      </c>
      <c r="AU583" s="103" t="s">
        <v>0</v>
      </c>
    </row>
    <row r="584" spans="2:65" s="2" customFormat="1">
      <c r="B584" s="3"/>
      <c r="D584" s="124" t="s">
        <v>110</v>
      </c>
      <c r="F584" s="123" t="s">
        <v>156</v>
      </c>
      <c r="I584" s="122"/>
      <c r="L584" s="3"/>
      <c r="M584" s="125"/>
      <c r="T584" s="62"/>
      <c r="AT584" s="103" t="s">
        <v>110</v>
      </c>
      <c r="AU584" s="103" t="s">
        <v>0</v>
      </c>
    </row>
    <row r="585" spans="2:65" s="155" customFormat="1">
      <c r="B585" s="159"/>
      <c r="D585" s="127" t="s">
        <v>154</v>
      </c>
      <c r="F585" s="162" t="s">
        <v>155</v>
      </c>
      <c r="H585" s="161">
        <v>4873.9920000000002</v>
      </c>
      <c r="I585" s="160"/>
      <c r="L585" s="159"/>
      <c r="M585" s="158"/>
      <c r="T585" s="157"/>
      <c r="AT585" s="156" t="s">
        <v>154</v>
      </c>
      <c r="AU585" s="156" t="s">
        <v>0</v>
      </c>
      <c r="AV585" s="155" t="s">
        <v>0</v>
      </c>
      <c r="AW585" s="155" t="s">
        <v>89</v>
      </c>
      <c r="AX585" s="155" t="s">
        <v>5</v>
      </c>
      <c r="AY585" s="156" t="s">
        <v>116</v>
      </c>
    </row>
    <row r="586" spans="2:65" s="2" customFormat="1" ht="24.15" customHeight="1">
      <c r="B586" s="3"/>
      <c r="C586" s="141" t="s">
        <v>153</v>
      </c>
      <c r="D586" s="141" t="s">
        <v>117</v>
      </c>
      <c r="E586" s="140" t="s">
        <v>152</v>
      </c>
      <c r="F586" s="139" t="s">
        <v>151</v>
      </c>
      <c r="G586" s="138" t="s">
        <v>130</v>
      </c>
      <c r="H586" s="137">
        <v>203.083</v>
      </c>
      <c r="I586" s="136"/>
      <c r="J586" s="135">
        <f>ROUND(I586*H586,2)</f>
        <v>0</v>
      </c>
      <c r="K586" s="134"/>
      <c r="L586" s="3"/>
      <c r="M586" s="133" t="s">
        <v>1</v>
      </c>
      <c r="N586" s="132" t="s">
        <v>74</v>
      </c>
      <c r="P586" s="131">
        <f>O586*H586</f>
        <v>0</v>
      </c>
      <c r="Q586" s="131">
        <v>0</v>
      </c>
      <c r="R586" s="131">
        <f>Q586*H586</f>
        <v>0</v>
      </c>
      <c r="S586" s="131">
        <v>0</v>
      </c>
      <c r="T586" s="130">
        <f>S586*H586</f>
        <v>0</v>
      </c>
      <c r="AR586" s="128" t="s">
        <v>129</v>
      </c>
      <c r="AT586" s="128" t="s">
        <v>117</v>
      </c>
      <c r="AU586" s="128" t="s">
        <v>0</v>
      </c>
      <c r="AY586" s="103" t="s">
        <v>116</v>
      </c>
      <c r="BE586" s="129">
        <f>IF(N586="základní",J586,0)</f>
        <v>0</v>
      </c>
      <c r="BF586" s="129">
        <f>IF(N586="snížená",J586,0)</f>
        <v>0</v>
      </c>
      <c r="BG586" s="129">
        <f>IF(N586="zákl. přenesená",J586,0)</f>
        <v>0</v>
      </c>
      <c r="BH586" s="129">
        <f>IF(N586="sníž. přenesená",J586,0)</f>
        <v>0</v>
      </c>
      <c r="BI586" s="129">
        <f>IF(N586="nulová",J586,0)</f>
        <v>0</v>
      </c>
      <c r="BJ586" s="103" t="s">
        <v>5</v>
      </c>
      <c r="BK586" s="129">
        <f>ROUND(I586*H586,2)</f>
        <v>0</v>
      </c>
      <c r="BL586" s="103" t="s">
        <v>129</v>
      </c>
      <c r="BM586" s="128" t="s">
        <v>150</v>
      </c>
    </row>
    <row r="587" spans="2:65" s="2" customFormat="1">
      <c r="B587" s="3"/>
      <c r="D587" s="127" t="s">
        <v>112</v>
      </c>
      <c r="F587" s="126" t="s">
        <v>149</v>
      </c>
      <c r="I587" s="122"/>
      <c r="L587" s="3"/>
      <c r="M587" s="125"/>
      <c r="T587" s="62"/>
      <c r="AT587" s="103" t="s">
        <v>112</v>
      </c>
      <c r="AU587" s="103" t="s">
        <v>0</v>
      </c>
    </row>
    <row r="588" spans="2:65" s="2" customFormat="1">
      <c r="B588" s="3"/>
      <c r="D588" s="124" t="s">
        <v>110</v>
      </c>
      <c r="F588" s="123" t="s">
        <v>148</v>
      </c>
      <c r="I588" s="122"/>
      <c r="L588" s="3"/>
      <c r="M588" s="125"/>
      <c r="T588" s="62"/>
      <c r="AT588" s="103" t="s">
        <v>110</v>
      </c>
      <c r="AU588" s="103" t="s">
        <v>0</v>
      </c>
    </row>
    <row r="589" spans="2:65" s="2" customFormat="1" ht="37.799999999999997" customHeight="1">
      <c r="B589" s="3"/>
      <c r="C589" s="141" t="s">
        <v>147</v>
      </c>
      <c r="D589" s="141" t="s">
        <v>117</v>
      </c>
      <c r="E589" s="140" t="s">
        <v>146</v>
      </c>
      <c r="F589" s="139" t="s">
        <v>145</v>
      </c>
      <c r="G589" s="138" t="s">
        <v>130</v>
      </c>
      <c r="H589" s="137">
        <v>113.148</v>
      </c>
      <c r="I589" s="136"/>
      <c r="J589" s="135">
        <f>ROUND(I589*H589,2)</f>
        <v>0</v>
      </c>
      <c r="K589" s="134"/>
      <c r="L589" s="3"/>
      <c r="M589" s="133" t="s">
        <v>1</v>
      </c>
      <c r="N589" s="132" t="s">
        <v>74</v>
      </c>
      <c r="P589" s="131">
        <f>O589*H589</f>
        <v>0</v>
      </c>
      <c r="Q589" s="131">
        <v>0</v>
      </c>
      <c r="R589" s="131">
        <f>Q589*H589</f>
        <v>0</v>
      </c>
      <c r="S589" s="131">
        <v>0</v>
      </c>
      <c r="T589" s="130">
        <f>S589*H589</f>
        <v>0</v>
      </c>
      <c r="AR589" s="128" t="s">
        <v>129</v>
      </c>
      <c r="AT589" s="128" t="s">
        <v>117</v>
      </c>
      <c r="AU589" s="128" t="s">
        <v>0</v>
      </c>
      <c r="AY589" s="103" t="s">
        <v>116</v>
      </c>
      <c r="BE589" s="129">
        <f>IF(N589="základní",J589,0)</f>
        <v>0</v>
      </c>
      <c r="BF589" s="129">
        <f>IF(N589="snížená",J589,0)</f>
        <v>0</v>
      </c>
      <c r="BG589" s="129">
        <f>IF(N589="zákl. přenesená",J589,0)</f>
        <v>0</v>
      </c>
      <c r="BH589" s="129">
        <f>IF(N589="sníž. přenesená",J589,0)</f>
        <v>0</v>
      </c>
      <c r="BI589" s="129">
        <f>IF(N589="nulová",J589,0)</f>
        <v>0</v>
      </c>
      <c r="BJ589" s="103" t="s">
        <v>5</v>
      </c>
      <c r="BK589" s="129">
        <f>ROUND(I589*H589,2)</f>
        <v>0</v>
      </c>
      <c r="BL589" s="103" t="s">
        <v>129</v>
      </c>
      <c r="BM589" s="128" t="s">
        <v>144</v>
      </c>
    </row>
    <row r="590" spans="2:65" s="2" customFormat="1" ht="26.1">
      <c r="B590" s="3"/>
      <c r="D590" s="127" t="s">
        <v>112</v>
      </c>
      <c r="F590" s="126" t="s">
        <v>143</v>
      </c>
      <c r="I590" s="122"/>
      <c r="L590" s="3"/>
      <c r="M590" s="125"/>
      <c r="T590" s="62"/>
      <c r="AT590" s="103" t="s">
        <v>112</v>
      </c>
      <c r="AU590" s="103" t="s">
        <v>0</v>
      </c>
    </row>
    <row r="591" spans="2:65" s="2" customFormat="1">
      <c r="B591" s="3"/>
      <c r="D591" s="124" t="s">
        <v>110</v>
      </c>
      <c r="F591" s="123" t="s">
        <v>142</v>
      </c>
      <c r="I591" s="122"/>
      <c r="L591" s="3"/>
      <c r="M591" s="125"/>
      <c r="T591" s="62"/>
      <c r="AT591" s="103" t="s">
        <v>110</v>
      </c>
      <c r="AU591" s="103" t="s">
        <v>0</v>
      </c>
    </row>
    <row r="592" spans="2:65" s="2" customFormat="1" ht="44.25" customHeight="1">
      <c r="B592" s="3"/>
      <c r="C592" s="141" t="s">
        <v>141</v>
      </c>
      <c r="D592" s="141" t="s">
        <v>117</v>
      </c>
      <c r="E592" s="140" t="s">
        <v>140</v>
      </c>
      <c r="F592" s="139" t="s">
        <v>139</v>
      </c>
      <c r="G592" s="138" t="s">
        <v>130</v>
      </c>
      <c r="H592" s="137">
        <v>91.421999999999997</v>
      </c>
      <c r="I592" s="136"/>
      <c r="J592" s="135">
        <f>ROUND(I592*H592,2)</f>
        <v>0</v>
      </c>
      <c r="K592" s="134"/>
      <c r="L592" s="3"/>
      <c r="M592" s="133" t="s">
        <v>1</v>
      </c>
      <c r="N592" s="132" t="s">
        <v>74</v>
      </c>
      <c r="P592" s="131">
        <f>O592*H592</f>
        <v>0</v>
      </c>
      <c r="Q592" s="131">
        <v>0</v>
      </c>
      <c r="R592" s="131">
        <f>Q592*H592</f>
        <v>0</v>
      </c>
      <c r="S592" s="131">
        <v>0</v>
      </c>
      <c r="T592" s="130">
        <f>S592*H592</f>
        <v>0</v>
      </c>
      <c r="AR592" s="128" t="s">
        <v>129</v>
      </c>
      <c r="AT592" s="128" t="s">
        <v>117</v>
      </c>
      <c r="AU592" s="128" t="s">
        <v>0</v>
      </c>
      <c r="AY592" s="103" t="s">
        <v>116</v>
      </c>
      <c r="BE592" s="129">
        <f>IF(N592="základní",J592,0)</f>
        <v>0</v>
      </c>
      <c r="BF592" s="129">
        <f>IF(N592="snížená",J592,0)</f>
        <v>0</v>
      </c>
      <c r="BG592" s="129">
        <f>IF(N592="zákl. přenesená",J592,0)</f>
        <v>0</v>
      </c>
      <c r="BH592" s="129">
        <f>IF(N592="sníž. přenesená",J592,0)</f>
        <v>0</v>
      </c>
      <c r="BI592" s="129">
        <f>IF(N592="nulová",J592,0)</f>
        <v>0</v>
      </c>
      <c r="BJ592" s="103" t="s">
        <v>5</v>
      </c>
      <c r="BK592" s="129">
        <f>ROUND(I592*H592,2)</f>
        <v>0</v>
      </c>
      <c r="BL592" s="103" t="s">
        <v>129</v>
      </c>
      <c r="BM592" s="128" t="s">
        <v>138</v>
      </c>
    </row>
    <row r="593" spans="2:65" s="2" customFormat="1" ht="26.1">
      <c r="B593" s="3"/>
      <c r="D593" s="127" t="s">
        <v>112</v>
      </c>
      <c r="F593" s="126" t="s">
        <v>137</v>
      </c>
      <c r="I593" s="122"/>
      <c r="L593" s="3"/>
      <c r="M593" s="125"/>
      <c r="T593" s="62"/>
      <c r="AT593" s="103" t="s">
        <v>112</v>
      </c>
      <c r="AU593" s="103" t="s">
        <v>0</v>
      </c>
    </row>
    <row r="594" spans="2:65" s="2" customFormat="1">
      <c r="B594" s="3"/>
      <c r="D594" s="124" t="s">
        <v>110</v>
      </c>
      <c r="F594" s="123" t="s">
        <v>136</v>
      </c>
      <c r="I594" s="122"/>
      <c r="L594" s="3"/>
      <c r="M594" s="125"/>
      <c r="T594" s="62"/>
      <c r="AT594" s="103" t="s">
        <v>110</v>
      </c>
      <c r="AU594" s="103" t="s">
        <v>0</v>
      </c>
    </row>
    <row r="595" spans="2:65" s="142" customFormat="1" ht="22.8" customHeight="1">
      <c r="B595" s="149"/>
      <c r="D595" s="144" t="s">
        <v>34</v>
      </c>
      <c r="E595" s="152" t="s">
        <v>135</v>
      </c>
      <c r="F595" s="152" t="s">
        <v>134</v>
      </c>
      <c r="I595" s="151"/>
      <c r="J595" s="150">
        <f>BK595</f>
        <v>0</v>
      </c>
      <c r="L595" s="149"/>
      <c r="M595" s="148"/>
      <c r="P595" s="147">
        <f>SUM(P596:P598)</f>
        <v>0</v>
      </c>
      <c r="R595" s="147">
        <f>SUM(R596:R598)</f>
        <v>0</v>
      </c>
      <c r="T595" s="146">
        <f>SUM(T596:T598)</f>
        <v>0</v>
      </c>
      <c r="AR595" s="144" t="s">
        <v>5</v>
      </c>
      <c r="AT595" s="145" t="s">
        <v>34</v>
      </c>
      <c r="AU595" s="145" t="s">
        <v>5</v>
      </c>
      <c r="AY595" s="144" t="s">
        <v>116</v>
      </c>
      <c r="BK595" s="143">
        <f>SUM(BK596:BK598)</f>
        <v>0</v>
      </c>
    </row>
    <row r="596" spans="2:65" s="2" customFormat="1" ht="24.15" customHeight="1">
      <c r="B596" s="3"/>
      <c r="C596" s="141" t="s">
        <v>133</v>
      </c>
      <c r="D596" s="141" t="s">
        <v>117</v>
      </c>
      <c r="E596" s="140" t="s">
        <v>132</v>
      </c>
      <c r="F596" s="139" t="s">
        <v>131</v>
      </c>
      <c r="G596" s="138" t="s">
        <v>130</v>
      </c>
      <c r="H596" s="137">
        <v>142.68799999999999</v>
      </c>
      <c r="I596" s="136"/>
      <c r="J596" s="135">
        <f>ROUND(I596*H596,2)</f>
        <v>0</v>
      </c>
      <c r="K596" s="134"/>
      <c r="L596" s="3"/>
      <c r="M596" s="133" t="s">
        <v>1</v>
      </c>
      <c r="N596" s="132" t="s">
        <v>74</v>
      </c>
      <c r="P596" s="131">
        <f>O596*H596</f>
        <v>0</v>
      </c>
      <c r="Q596" s="131">
        <v>0</v>
      </c>
      <c r="R596" s="131">
        <f>Q596*H596</f>
        <v>0</v>
      </c>
      <c r="S596" s="131">
        <v>0</v>
      </c>
      <c r="T596" s="130">
        <f>S596*H596</f>
        <v>0</v>
      </c>
      <c r="AR596" s="128" t="s">
        <v>129</v>
      </c>
      <c r="AT596" s="128" t="s">
        <v>117</v>
      </c>
      <c r="AU596" s="128" t="s">
        <v>0</v>
      </c>
      <c r="AY596" s="103" t="s">
        <v>116</v>
      </c>
      <c r="BE596" s="129">
        <f>IF(N596="základní",J596,0)</f>
        <v>0</v>
      </c>
      <c r="BF596" s="129">
        <f>IF(N596="snížená",J596,0)</f>
        <v>0</v>
      </c>
      <c r="BG596" s="129">
        <f>IF(N596="zákl. přenesená",J596,0)</f>
        <v>0</v>
      </c>
      <c r="BH596" s="129">
        <f>IF(N596="sníž. přenesená",J596,0)</f>
        <v>0</v>
      </c>
      <c r="BI596" s="129">
        <f>IF(N596="nulová",J596,0)</f>
        <v>0</v>
      </c>
      <c r="BJ596" s="103" t="s">
        <v>5</v>
      </c>
      <c r="BK596" s="129">
        <f>ROUND(I596*H596,2)</f>
        <v>0</v>
      </c>
      <c r="BL596" s="103" t="s">
        <v>129</v>
      </c>
      <c r="BM596" s="128" t="s">
        <v>128</v>
      </c>
    </row>
    <row r="597" spans="2:65" s="2" customFormat="1" ht="26.1">
      <c r="B597" s="3"/>
      <c r="D597" s="127" t="s">
        <v>112</v>
      </c>
      <c r="F597" s="126" t="s">
        <v>127</v>
      </c>
      <c r="I597" s="122"/>
      <c r="L597" s="3"/>
      <c r="M597" s="125"/>
      <c r="T597" s="62"/>
      <c r="AT597" s="103" t="s">
        <v>112</v>
      </c>
      <c r="AU597" s="103" t="s">
        <v>0</v>
      </c>
    </row>
    <row r="598" spans="2:65" s="2" customFormat="1">
      <c r="B598" s="3"/>
      <c r="D598" s="124" t="s">
        <v>110</v>
      </c>
      <c r="F598" s="123" t="s">
        <v>126</v>
      </c>
      <c r="I598" s="122"/>
      <c r="L598" s="3"/>
      <c r="M598" s="125"/>
      <c r="T598" s="62"/>
      <c r="AT598" s="103" t="s">
        <v>110</v>
      </c>
      <c r="AU598" s="103" t="s">
        <v>0</v>
      </c>
    </row>
    <row r="599" spans="2:65" s="142" customFormat="1" ht="25.9" customHeight="1">
      <c r="B599" s="149"/>
      <c r="D599" s="144" t="s">
        <v>34</v>
      </c>
      <c r="E599" s="154" t="s">
        <v>125</v>
      </c>
      <c r="F599" s="154" t="s">
        <v>124</v>
      </c>
      <c r="I599" s="151"/>
      <c r="J599" s="153">
        <f>BK599</f>
        <v>0</v>
      </c>
      <c r="L599" s="149"/>
      <c r="M599" s="148"/>
      <c r="P599" s="147">
        <f>P600</f>
        <v>0</v>
      </c>
      <c r="R599" s="147">
        <f>R600</f>
        <v>0</v>
      </c>
      <c r="T599" s="146">
        <f>T600</f>
        <v>0</v>
      </c>
      <c r="AR599" s="144" t="s">
        <v>121</v>
      </c>
      <c r="AT599" s="145" t="s">
        <v>34</v>
      </c>
      <c r="AU599" s="145" t="s">
        <v>38</v>
      </c>
      <c r="AY599" s="144" t="s">
        <v>116</v>
      </c>
      <c r="BK599" s="143">
        <f>BK600</f>
        <v>0</v>
      </c>
    </row>
    <row r="600" spans="2:65" s="142" customFormat="1" ht="22.8" customHeight="1">
      <c r="B600" s="149"/>
      <c r="D600" s="144" t="s">
        <v>34</v>
      </c>
      <c r="E600" s="152" t="s">
        <v>123</v>
      </c>
      <c r="F600" s="152" t="s">
        <v>122</v>
      </c>
      <c r="I600" s="151"/>
      <c r="J600" s="150">
        <f>BK600</f>
        <v>0</v>
      </c>
      <c r="L600" s="149"/>
      <c r="M600" s="148"/>
      <c r="P600" s="147">
        <f>SUM(P601:P603)</f>
        <v>0</v>
      </c>
      <c r="R600" s="147">
        <f>SUM(R601:R603)</f>
        <v>0</v>
      </c>
      <c r="T600" s="146">
        <f>SUM(T601:T603)</f>
        <v>0</v>
      </c>
      <c r="AR600" s="144" t="s">
        <v>121</v>
      </c>
      <c r="AT600" s="145" t="s">
        <v>34</v>
      </c>
      <c r="AU600" s="145" t="s">
        <v>5</v>
      </c>
      <c r="AY600" s="144" t="s">
        <v>116</v>
      </c>
      <c r="BK600" s="143">
        <f>SUM(BK601:BK603)</f>
        <v>0</v>
      </c>
    </row>
    <row r="601" spans="2:65" s="2" customFormat="1" ht="24.15" customHeight="1">
      <c r="B601" s="3"/>
      <c r="C601" s="141" t="s">
        <v>120</v>
      </c>
      <c r="D601" s="141" t="s">
        <v>117</v>
      </c>
      <c r="E601" s="140" t="s">
        <v>119</v>
      </c>
      <c r="F601" s="139" t="s">
        <v>113</v>
      </c>
      <c r="G601" s="138" t="s">
        <v>118</v>
      </c>
      <c r="H601" s="137">
        <v>4</v>
      </c>
      <c r="I601" s="136"/>
      <c r="J601" s="135">
        <f>ROUND(I601*H601,2)</f>
        <v>0</v>
      </c>
      <c r="K601" s="134"/>
      <c r="L601" s="3"/>
      <c r="M601" s="133" t="s">
        <v>1</v>
      </c>
      <c r="N601" s="132" t="s">
        <v>74</v>
      </c>
      <c r="P601" s="131">
        <f>O601*H601</f>
        <v>0</v>
      </c>
      <c r="Q601" s="131">
        <v>0</v>
      </c>
      <c r="R601" s="131">
        <f>Q601*H601</f>
        <v>0</v>
      </c>
      <c r="S601" s="131">
        <v>0</v>
      </c>
      <c r="T601" s="130">
        <f>S601*H601</f>
        <v>0</v>
      </c>
      <c r="AR601" s="128" t="s">
        <v>115</v>
      </c>
      <c r="AT601" s="128" t="s">
        <v>117</v>
      </c>
      <c r="AU601" s="128" t="s">
        <v>0</v>
      </c>
      <c r="AY601" s="103" t="s">
        <v>116</v>
      </c>
      <c r="BE601" s="129">
        <f>IF(N601="základní",J601,0)</f>
        <v>0</v>
      </c>
      <c r="BF601" s="129">
        <f>IF(N601="snížená",J601,0)</f>
        <v>0</v>
      </c>
      <c r="BG601" s="129">
        <f>IF(N601="zákl. přenesená",J601,0)</f>
        <v>0</v>
      </c>
      <c r="BH601" s="129">
        <f>IF(N601="sníž. přenesená",J601,0)</f>
        <v>0</v>
      </c>
      <c r="BI601" s="129">
        <f>IF(N601="nulová",J601,0)</f>
        <v>0</v>
      </c>
      <c r="BJ601" s="103" t="s">
        <v>5</v>
      </c>
      <c r="BK601" s="129">
        <f>ROUND(I601*H601,2)</f>
        <v>0</v>
      </c>
      <c r="BL601" s="103" t="s">
        <v>115</v>
      </c>
      <c r="BM601" s="128" t="s">
        <v>114</v>
      </c>
    </row>
    <row r="602" spans="2:65" s="2" customFormat="1" ht="17.399999999999999">
      <c r="B602" s="3"/>
      <c r="D602" s="127" t="s">
        <v>112</v>
      </c>
      <c r="F602" s="126" t="s">
        <v>113</v>
      </c>
      <c r="I602" s="122"/>
      <c r="L602" s="3"/>
      <c r="M602" s="125"/>
      <c r="T602" s="62"/>
      <c r="AT602" s="103" t="s">
        <v>112</v>
      </c>
      <c r="AU602" s="103" t="s">
        <v>0</v>
      </c>
    </row>
    <row r="603" spans="2:65" s="2" customFormat="1">
      <c r="B603" s="3"/>
      <c r="D603" s="124" t="s">
        <v>110</v>
      </c>
      <c r="F603" s="123" t="s">
        <v>111</v>
      </c>
      <c r="I603" s="122"/>
      <c r="L603" s="3"/>
      <c r="M603" s="121"/>
      <c r="N603" s="120"/>
      <c r="O603" s="120"/>
      <c r="P603" s="120"/>
      <c r="Q603" s="120"/>
      <c r="R603" s="120"/>
      <c r="S603" s="120"/>
      <c r="T603" s="119"/>
      <c r="AT603" s="103" t="s">
        <v>110</v>
      </c>
      <c r="AU603" s="103" t="s">
        <v>0</v>
      </c>
    </row>
    <row r="604" spans="2:65" s="2" customFormat="1" ht="7" customHeight="1">
      <c r="B604" s="5"/>
      <c r="C604" s="4"/>
      <c r="D604" s="4"/>
      <c r="E604" s="4"/>
      <c r="F604" s="4"/>
      <c r="G604" s="4"/>
      <c r="H604" s="4"/>
      <c r="I604" s="4"/>
      <c r="J604" s="4"/>
      <c r="K604" s="4"/>
      <c r="L604" s="3"/>
    </row>
  </sheetData>
  <sheetProtection algorithmName="SHA-512" hashValue="Pt5AGS+Ak6Tjl7AjODfKs+Blma7ihOiB/PopVyFaCtxORUx2yFFkLBX69f+bQpPXzxg711KFTeL13vA5lwPyqg==" saltValue="xUKzRCvD25s3ayjXsEshnKLTs7l/6kxjkjtZZwhyT+ZxH9WGDjHAMpa8CzeZPM1iFKmgo9Y35M2lfqd56cqplw==" spinCount="100000" sheet="1" objects="1" scenarios="1" formatColumns="0" formatRows="0" autoFilter="0"/>
  <autoFilter ref="C96:K603" xr:uid="{00000000-0009-0000-0000-000001000000}"/>
  <mergeCells count="12">
    <mergeCell ref="E20:H20"/>
    <mergeCell ref="E29:H29"/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</mergeCells>
  <hyperlinks>
    <hyperlink ref="F102" r:id="rId1" xr:uid="{39494095-CE8C-4429-9EE9-1B609DB4D010}"/>
    <hyperlink ref="F106" r:id="rId2" xr:uid="{25A8B11B-44F1-4363-812E-C633A340FC9B}"/>
    <hyperlink ref="F116" r:id="rId3" xr:uid="{77A60F3D-1FAC-4602-B182-EF27E771F1E7}"/>
    <hyperlink ref="F124" r:id="rId4" xr:uid="{300FB5D1-31BE-464F-8688-06DCD6A6FDF0}"/>
    <hyperlink ref="F131" r:id="rId5" xr:uid="{0BE15992-BAF0-4F19-9295-485A739FA792}"/>
    <hyperlink ref="F138" r:id="rId6" xr:uid="{9A17804B-987E-4827-B111-9D3E574DAD29}"/>
    <hyperlink ref="F145" r:id="rId7" xr:uid="{C7DF917A-92E1-4503-A672-704990935BA8}"/>
    <hyperlink ref="F149" r:id="rId8" xr:uid="{D03E23D3-10F9-42BD-8827-B1351C3FC1DE}"/>
    <hyperlink ref="F163" r:id="rId9" xr:uid="{CE474D7F-F8D2-49D4-9A57-40BAC4AC5650}"/>
    <hyperlink ref="F171" r:id="rId10" xr:uid="{76188E24-87BC-4BCF-BC95-CA120C17D00A}"/>
    <hyperlink ref="F179" r:id="rId11" xr:uid="{43BDF263-D6F5-4E1D-AB33-7487607FF4E9}"/>
    <hyperlink ref="F187" r:id="rId12" xr:uid="{FBD91BB3-DFB5-4983-B915-E32BCE33D390}"/>
    <hyperlink ref="F195" r:id="rId13" xr:uid="{9086E722-A656-4200-A6EE-3860559013B4}"/>
    <hyperlink ref="F203" r:id="rId14" xr:uid="{D57044AD-8418-42C0-AC57-E68E2CC39109}"/>
    <hyperlink ref="F207" r:id="rId15" xr:uid="{34CB01CA-462B-451D-BC9E-B0ABCCD0C84D}"/>
    <hyperlink ref="F211" r:id="rId16" xr:uid="{FCAD19D0-D4B4-4FD2-84B2-3EEE7B4A60F8}"/>
    <hyperlink ref="F217" r:id="rId17" xr:uid="{AA81252A-06F8-4233-B5BA-819FA005653A}"/>
    <hyperlink ref="F223" r:id="rId18" xr:uid="{1084CFB1-8090-4DF1-BE4C-66F9270C38A9}"/>
    <hyperlink ref="F239" r:id="rId19" xr:uid="{78BF0F0E-5644-4D7E-A2A3-CCDABCC88938}"/>
    <hyperlink ref="F246" r:id="rId20" xr:uid="{65B17D82-A946-4509-AE7F-F2372FF4FF61}"/>
    <hyperlink ref="F250" r:id="rId21" xr:uid="{90B3444F-5D60-410C-B75D-6FEA3C853DFB}"/>
    <hyperlink ref="F259" r:id="rId22" xr:uid="{A2A69E5A-58A6-474E-9582-E882397B5975}"/>
    <hyperlink ref="F264" r:id="rId23" xr:uid="{19D73F88-6426-4A8B-A229-C3E371F31242}"/>
    <hyperlink ref="F271" r:id="rId24" xr:uid="{956563D7-441C-405F-890C-BFDF27A9A0F4}"/>
    <hyperlink ref="F276" r:id="rId25" xr:uid="{80E21C12-1D81-43EF-9276-4B2F246FE513}"/>
    <hyperlink ref="F281" r:id="rId26" xr:uid="{BF036FDD-BCEA-4162-AAA4-E5102CFCF67E}"/>
    <hyperlink ref="F286" r:id="rId27" xr:uid="{B3B67E45-AC44-4F64-A680-82CDC52E71FE}"/>
    <hyperlink ref="F297" r:id="rId28" xr:uid="{9A99974B-0A9A-4ED0-9BAE-67ADFE204E20}"/>
    <hyperlink ref="F304" r:id="rId29" xr:uid="{EFAC0D7C-AF90-45DD-9F0D-137BB5939C30}"/>
    <hyperlink ref="F308" r:id="rId30" xr:uid="{D63C1097-945F-48D1-9A8A-8F495CEBA020}"/>
    <hyperlink ref="F316" r:id="rId31" xr:uid="{5F1FFEF2-C178-42FD-AABA-E5B70F3C6210}"/>
    <hyperlink ref="F326" r:id="rId32" xr:uid="{06FBCF5C-8DB0-48A5-93BA-72DAD4B5D4D8}"/>
    <hyperlink ref="F331" r:id="rId33" xr:uid="{BB3A6CD9-34CE-4650-B2DD-64AA133872AF}"/>
    <hyperlink ref="F347" r:id="rId34" xr:uid="{F8C8B1C5-4C29-4235-8937-39E62B747A9E}"/>
    <hyperlink ref="F359" r:id="rId35" xr:uid="{E2161A8B-8AE7-4512-8349-CDAD2E013D7A}"/>
    <hyperlink ref="F363" r:id="rId36" xr:uid="{879A6769-BF6B-4670-BEB9-063B74754AF3}"/>
    <hyperlink ref="F367" r:id="rId37" xr:uid="{17763BCB-5311-4AF6-82B4-8EA0FEBAE84C}"/>
    <hyperlink ref="F374" r:id="rId38" xr:uid="{B9D12E49-A708-46C8-8D7C-1900FE6D5E1A}"/>
    <hyperlink ref="F381" r:id="rId39" xr:uid="{AA829AC1-DC92-477D-8E60-AD94112C3D81}"/>
    <hyperlink ref="F385" r:id="rId40" xr:uid="{FACED9C4-BA47-4983-8F70-646AD4C43259}"/>
    <hyperlink ref="F389" r:id="rId41" xr:uid="{D98F143C-0AAA-4E97-9AAC-5C86A44246CC}"/>
    <hyperlink ref="F402" r:id="rId42" xr:uid="{F214A672-203F-422E-B99F-88B0027A4DEC}"/>
    <hyperlink ref="F405" r:id="rId43" xr:uid="{CDCF9733-1680-431C-A6A6-81B345960914}"/>
    <hyperlink ref="F409" r:id="rId44" xr:uid="{51A11F84-E64B-4B57-AACB-70CC3369D559}"/>
    <hyperlink ref="F416" r:id="rId45" xr:uid="{D4B1AC52-F908-4AF4-ABF1-8F9E280FC3A9}"/>
    <hyperlink ref="F425" r:id="rId46" xr:uid="{825F2300-3542-4BAD-8744-8C21A8A38324}"/>
    <hyperlink ref="F430" r:id="rId47" xr:uid="{ACBC3875-8F1C-4D45-B12B-E33A7C7B691E}"/>
    <hyperlink ref="F434" r:id="rId48" xr:uid="{932A6C25-D00F-4935-8E94-8362DBB83511}"/>
    <hyperlink ref="F438" r:id="rId49" xr:uid="{5583B553-8647-4F0A-A873-D1CA60B6B8EF}"/>
    <hyperlink ref="F443" r:id="rId50" xr:uid="{DB9A542B-9863-4C74-B62B-B90F4EC40F43}"/>
    <hyperlink ref="F447" r:id="rId51" xr:uid="{B10E73E2-AC6F-49A5-8D7C-A10F33D456B2}"/>
    <hyperlink ref="F454" r:id="rId52" xr:uid="{BF4F639E-E1E0-49E9-8430-9CF84F2D2AB6}"/>
    <hyperlink ref="F461" r:id="rId53" xr:uid="{313D7166-30CA-4B6F-8C04-B417C8FD2E9F}"/>
    <hyperlink ref="F468" r:id="rId54" xr:uid="{1BAE6277-861C-436C-95C4-65A9986D0026}"/>
    <hyperlink ref="F477" r:id="rId55" xr:uid="{977139EE-FA22-40BC-AC9B-9EACEE1908D2}"/>
    <hyperlink ref="F486" r:id="rId56" xr:uid="{43D7B843-D176-4524-8B26-261E3FAA784A}"/>
    <hyperlink ref="F491" r:id="rId57" xr:uid="{2EB44250-FC5C-47AD-AC36-357C93CE08D5}"/>
    <hyperlink ref="F501" r:id="rId58" xr:uid="{186BCCD3-DF1C-45EC-BC9F-2F1B8C627EB6}"/>
    <hyperlink ref="F505" r:id="rId59" xr:uid="{E58ED50D-E5AE-42C7-B810-FF701A7A9D64}"/>
    <hyperlink ref="F508" r:id="rId60" xr:uid="{DDF8EC66-EDA7-4D85-8010-5C54B7E67D83}"/>
    <hyperlink ref="F516" r:id="rId61" xr:uid="{84F50FBD-E2AE-48D1-8DDC-BEBFB747B8C0}"/>
    <hyperlink ref="F521" r:id="rId62" xr:uid="{5B9EFA5A-CFF3-497F-BE15-5DCE8BD43253}"/>
    <hyperlink ref="F530" r:id="rId63" xr:uid="{BDE266DB-3786-4EDF-915C-B3AAADB0D68C}"/>
    <hyperlink ref="F550" r:id="rId64" xr:uid="{A1B05CDA-1746-43F5-AB74-0675BB89D85B}"/>
    <hyperlink ref="F553" r:id="rId65" xr:uid="{213649E6-0C3D-4030-BAEE-21D876699997}"/>
    <hyperlink ref="F565" r:id="rId66" xr:uid="{795D8DFE-4EE6-48A3-8596-6F1E2E693929}"/>
    <hyperlink ref="F569" r:id="rId67" xr:uid="{7CE45DFB-7CE7-4328-85BD-811D54DE894B}"/>
    <hyperlink ref="F572" r:id="rId68" xr:uid="{464FB8AF-A0D4-4F35-ADA8-C217433AED9D}"/>
    <hyperlink ref="F581" r:id="rId69" xr:uid="{813EDDF1-1579-42C5-B61A-EE0548D4C6E0}"/>
    <hyperlink ref="F584" r:id="rId70" xr:uid="{414F6CEF-D81A-4323-B8E8-CA255475240E}"/>
    <hyperlink ref="F588" r:id="rId71" xr:uid="{A6FFA154-70B9-420F-A4FA-8DA5043A3410}"/>
    <hyperlink ref="F591" r:id="rId72" xr:uid="{1E7B4FB1-28A5-4E76-BDED-8F1C82FC8951}"/>
    <hyperlink ref="F594" r:id="rId73" xr:uid="{52539DEB-45C9-4A27-869F-4EAAA7621F41}"/>
    <hyperlink ref="F598" r:id="rId74" xr:uid="{E4130F53-3D3D-4089-8C6C-483DE95D8C68}"/>
    <hyperlink ref="F603" r:id="rId75" xr:uid="{302BDCBF-9437-41AD-8B7C-A1981138ACAE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A2F69-0B79-4006-9B1C-7188405DC872}">
  <sheetPr>
    <pageSetUpPr fitToPage="1"/>
  </sheetPr>
  <dimension ref="B2:BM347"/>
  <sheetViews>
    <sheetView showGridLines="0" workbookViewId="0">
      <selection activeCell="F32" sqref="F32"/>
    </sheetView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27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ht="12" customHeight="1">
      <c r="B8" s="100"/>
      <c r="D8" s="67" t="s">
        <v>863</v>
      </c>
      <c r="L8" s="100"/>
    </row>
    <row r="9" spans="2:46" s="2" customFormat="1" ht="16.5" customHeight="1">
      <c r="B9" s="3"/>
      <c r="E9" s="211" t="s">
        <v>862</v>
      </c>
      <c r="F9" s="210"/>
      <c r="G9" s="210"/>
      <c r="H9" s="210"/>
      <c r="L9" s="3"/>
    </row>
    <row r="10" spans="2:46" s="2" customFormat="1" ht="12" customHeight="1">
      <c r="B10" s="3"/>
      <c r="D10" s="67" t="s">
        <v>861</v>
      </c>
      <c r="L10" s="3"/>
    </row>
    <row r="11" spans="2:46" s="2" customFormat="1" ht="16.5" customHeight="1">
      <c r="B11" s="3"/>
      <c r="E11" s="75" t="s">
        <v>1091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96</v>
      </c>
      <c r="F13" s="25" t="s">
        <v>1</v>
      </c>
      <c r="I13" s="67" t="s">
        <v>95</v>
      </c>
      <c r="J13" s="25" t="s">
        <v>1</v>
      </c>
      <c r="L13" s="3"/>
    </row>
    <row r="14" spans="2:46" s="2" customFormat="1" ht="12" customHeight="1">
      <c r="B14" s="3"/>
      <c r="D14" s="67" t="s">
        <v>63</v>
      </c>
      <c r="F14" s="25" t="s">
        <v>84</v>
      </c>
      <c r="I14" s="67" t="s">
        <v>62</v>
      </c>
      <c r="J14" s="209" t="str">
        <f>'Rekapitulace stavby'!AN8</f>
        <v>27. 6. 2025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61</v>
      </c>
      <c r="I16" s="67" t="s">
        <v>86</v>
      </c>
      <c r="J16" s="25" t="s">
        <v>93</v>
      </c>
      <c r="L16" s="3"/>
    </row>
    <row r="17" spans="2:12" s="2" customFormat="1" ht="18" customHeight="1">
      <c r="B17" s="3"/>
      <c r="E17" s="25" t="s">
        <v>92</v>
      </c>
      <c r="I17" s="67" t="s">
        <v>83</v>
      </c>
      <c r="J17" s="25" t="s">
        <v>1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58</v>
      </c>
      <c r="I19" s="67" t="s">
        <v>86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83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60</v>
      </c>
      <c r="I22" s="67" t="s">
        <v>86</v>
      </c>
      <c r="J22" s="25" t="s">
        <v>90</v>
      </c>
      <c r="L22" s="3"/>
    </row>
    <row r="23" spans="2:12" s="2" customFormat="1" ht="18" customHeight="1">
      <c r="B23" s="3"/>
      <c r="E23" s="25" t="s">
        <v>88</v>
      </c>
      <c r="I23" s="67" t="s">
        <v>83</v>
      </c>
      <c r="J23" s="25" t="s">
        <v>87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57</v>
      </c>
      <c r="I25" s="67" t="s">
        <v>86</v>
      </c>
      <c r="J25" s="25" t="str">
        <f>IF('Rekapitulace stavby'!AN19="","",'Rekapitulace stavby'!AN19)</f>
        <v/>
      </c>
      <c r="L25" s="3"/>
    </row>
    <row r="26" spans="2:12" s="2" customFormat="1" ht="18" customHeight="1">
      <c r="B26" s="3"/>
      <c r="E26" s="25" t="str">
        <f>IF('Rekapitulace stavby'!E20="","",'Rekapitulace stavby'!E20)</f>
        <v xml:space="preserve"> </v>
      </c>
      <c r="I26" s="67" t="s">
        <v>83</v>
      </c>
      <c r="J26" s="25" t="str">
        <f>IF('Rekapitulace stavby'!AN20="","",'Rekapitulace stavby'!AN20)</f>
        <v/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81</v>
      </c>
      <c r="L28" s="3"/>
    </row>
    <row r="29" spans="2:12" s="236" customFormat="1" ht="71.25" customHeight="1">
      <c r="B29" s="237"/>
      <c r="E29" s="102" t="s">
        <v>80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79</v>
      </c>
      <c r="J32" s="222">
        <f>ROUND(J94,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77</v>
      </c>
      <c r="I34" s="234" t="s">
        <v>78</v>
      </c>
      <c r="J34" s="234" t="s">
        <v>76</v>
      </c>
      <c r="L34" s="3"/>
    </row>
    <row r="35" spans="2:12" s="2" customFormat="1" ht="14.4" customHeight="1">
      <c r="B35" s="3"/>
      <c r="D35" s="233" t="s">
        <v>75</v>
      </c>
      <c r="E35" s="67" t="s">
        <v>74</v>
      </c>
      <c r="F35" s="27">
        <f>ROUND((SUM(BE94:BE346)),  2)</f>
        <v>0</v>
      </c>
      <c r="I35" s="232">
        <v>0.21</v>
      </c>
      <c r="J35" s="27">
        <f>ROUND(((SUM(BE94:BE346))*I35),  2)</f>
        <v>0</v>
      </c>
      <c r="L35" s="3"/>
    </row>
    <row r="36" spans="2:12" s="2" customFormat="1" ht="14.4" customHeight="1">
      <c r="B36" s="3"/>
      <c r="E36" s="67" t="s">
        <v>73</v>
      </c>
      <c r="F36" s="27">
        <f>ROUND((SUM(BF94:BF346)),  2)</f>
        <v>0</v>
      </c>
      <c r="I36" s="232">
        <v>0.12</v>
      </c>
      <c r="J36" s="27">
        <f>ROUND(((SUM(BF94:BF346))*I36),  2)</f>
        <v>0</v>
      </c>
      <c r="L36" s="3"/>
    </row>
    <row r="37" spans="2:12" s="2" customFormat="1" ht="14.4" hidden="1" customHeight="1">
      <c r="B37" s="3"/>
      <c r="E37" s="67" t="s">
        <v>72</v>
      </c>
      <c r="F37" s="27">
        <f>ROUND((SUM(BG94:BG346)),  2)</f>
        <v>0</v>
      </c>
      <c r="I37" s="232">
        <v>0.21</v>
      </c>
      <c r="J37" s="27">
        <f>0</f>
        <v>0</v>
      </c>
      <c r="L37" s="3"/>
    </row>
    <row r="38" spans="2:12" s="2" customFormat="1" ht="14.4" hidden="1" customHeight="1">
      <c r="B38" s="3"/>
      <c r="E38" s="67" t="s">
        <v>71</v>
      </c>
      <c r="F38" s="27">
        <f>ROUND((SUM(BH94:BH346)),  2)</f>
        <v>0</v>
      </c>
      <c r="I38" s="232">
        <v>0.12</v>
      </c>
      <c r="J38" s="27">
        <f>0</f>
        <v>0</v>
      </c>
      <c r="L38" s="3"/>
    </row>
    <row r="39" spans="2:12" s="2" customFormat="1" ht="14.4" hidden="1" customHeight="1">
      <c r="B39" s="3"/>
      <c r="E39" s="67" t="s">
        <v>70</v>
      </c>
      <c r="F39" s="27">
        <f>ROUND((SUM(BI94:BI346)),  2)</f>
        <v>0</v>
      </c>
      <c r="I39" s="232">
        <v>0</v>
      </c>
      <c r="J39" s="27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69</v>
      </c>
      <c r="E41" s="60"/>
      <c r="F41" s="60"/>
      <c r="G41" s="230" t="s">
        <v>68</v>
      </c>
      <c r="H41" s="229" t="s">
        <v>67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878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64</v>
      </c>
      <c r="L49" s="3"/>
    </row>
    <row r="50" spans="2:47" s="2" customFormat="1" ht="16.5" customHeight="1">
      <c r="B50" s="3"/>
      <c r="E50" s="211" t="str">
        <f>E7</f>
        <v>RB - KANALIZACE - JIH - revize 10-2025</v>
      </c>
      <c r="F50" s="212"/>
      <c r="G50" s="212"/>
      <c r="H50" s="212"/>
      <c r="L50" s="3"/>
    </row>
    <row r="51" spans="2:47" ht="12" customHeight="1">
      <c r="B51" s="100"/>
      <c r="C51" s="67" t="s">
        <v>863</v>
      </c>
      <c r="L51" s="100"/>
    </row>
    <row r="52" spans="2:47" s="2" customFormat="1" ht="16.5" customHeight="1">
      <c r="B52" s="3"/>
      <c r="E52" s="211" t="s">
        <v>862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861</v>
      </c>
      <c r="L53" s="3"/>
    </row>
    <row r="54" spans="2:47" s="2" customFormat="1" ht="16.5" customHeight="1">
      <c r="B54" s="3"/>
      <c r="E54" s="75" t="str">
        <f>E11</f>
        <v>SO 1.2 - Čerpací stanice odpadních vod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63</v>
      </c>
      <c r="F56" s="25" t="str">
        <f>F14</f>
        <v xml:space="preserve"> </v>
      </c>
      <c r="I56" s="67" t="s">
        <v>62</v>
      </c>
      <c r="J56" s="209" t="str">
        <f>IF(J14="","",J14)</f>
        <v>27. 6. 2025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61</v>
      </c>
      <c r="F58" s="25" t="str">
        <f>E17</f>
        <v>Obec Rohovládová Bělá</v>
      </c>
      <c r="I58" s="67" t="s">
        <v>60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58</v>
      </c>
      <c r="F59" s="25" t="str">
        <f>IF(E20="","",E20)</f>
        <v>Vyplň údaj</v>
      </c>
      <c r="I59" s="67" t="s">
        <v>57</v>
      </c>
      <c r="J59" s="208" t="str">
        <f>E26</f>
        <v xml:space="preserve"> 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877</v>
      </c>
      <c r="D61" s="224"/>
      <c r="E61" s="224"/>
      <c r="F61" s="224"/>
      <c r="G61" s="224"/>
      <c r="H61" s="224"/>
      <c r="I61" s="224"/>
      <c r="J61" s="225" t="s">
        <v>856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39</v>
      </c>
      <c r="J63" s="222">
        <f>J94</f>
        <v>0</v>
      </c>
      <c r="L63" s="3"/>
      <c r="AU63" s="103" t="s">
        <v>847</v>
      </c>
    </row>
    <row r="64" spans="2:47" s="217" customFormat="1" ht="25" customHeight="1">
      <c r="B64" s="218"/>
      <c r="D64" s="221" t="s">
        <v>876</v>
      </c>
      <c r="E64" s="220"/>
      <c r="F64" s="220"/>
      <c r="G64" s="220"/>
      <c r="H64" s="220"/>
      <c r="I64" s="220"/>
      <c r="J64" s="219">
        <f>J95</f>
        <v>0</v>
      </c>
      <c r="L64" s="218"/>
    </row>
    <row r="65" spans="2:12" s="35" customFormat="1" ht="19.899999999999999" customHeight="1">
      <c r="B65" s="213"/>
      <c r="D65" s="216" t="s">
        <v>875</v>
      </c>
      <c r="E65" s="215"/>
      <c r="F65" s="215"/>
      <c r="G65" s="215"/>
      <c r="H65" s="215"/>
      <c r="I65" s="215"/>
      <c r="J65" s="214">
        <f>J96</f>
        <v>0</v>
      </c>
      <c r="L65" s="213"/>
    </row>
    <row r="66" spans="2:12" s="35" customFormat="1" ht="19.899999999999999" customHeight="1">
      <c r="B66" s="213"/>
      <c r="D66" s="216" t="s">
        <v>874</v>
      </c>
      <c r="E66" s="215"/>
      <c r="F66" s="215"/>
      <c r="G66" s="215"/>
      <c r="H66" s="215"/>
      <c r="I66" s="215"/>
      <c r="J66" s="214">
        <f>J280</f>
        <v>0</v>
      </c>
      <c r="L66" s="213"/>
    </row>
    <row r="67" spans="2:12" s="35" customFormat="1" ht="19.899999999999999" customHeight="1">
      <c r="B67" s="213"/>
      <c r="D67" s="216" t="s">
        <v>873</v>
      </c>
      <c r="E67" s="215"/>
      <c r="F67" s="215"/>
      <c r="G67" s="215"/>
      <c r="H67" s="215"/>
      <c r="I67" s="215"/>
      <c r="J67" s="214">
        <f>J289</f>
        <v>0</v>
      </c>
      <c r="L67" s="213"/>
    </row>
    <row r="68" spans="2:12" s="35" customFormat="1" ht="19.899999999999999" customHeight="1">
      <c r="B68" s="213"/>
      <c r="D68" s="216" t="s">
        <v>872</v>
      </c>
      <c r="E68" s="215"/>
      <c r="F68" s="215"/>
      <c r="G68" s="215"/>
      <c r="H68" s="215"/>
      <c r="I68" s="215"/>
      <c r="J68" s="214">
        <f>J294</f>
        <v>0</v>
      </c>
      <c r="L68" s="213"/>
    </row>
    <row r="69" spans="2:12" s="35" customFormat="1" ht="19.899999999999999" customHeight="1">
      <c r="B69" s="213"/>
      <c r="D69" s="216" t="s">
        <v>871</v>
      </c>
      <c r="E69" s="215"/>
      <c r="F69" s="215"/>
      <c r="G69" s="215"/>
      <c r="H69" s="215"/>
      <c r="I69" s="215"/>
      <c r="J69" s="214">
        <f>J311</f>
        <v>0</v>
      </c>
      <c r="L69" s="213"/>
    </row>
    <row r="70" spans="2:12" s="35" customFormat="1" ht="19.899999999999999" customHeight="1">
      <c r="B70" s="213"/>
      <c r="D70" s="216" t="s">
        <v>1090</v>
      </c>
      <c r="E70" s="215"/>
      <c r="F70" s="215"/>
      <c r="G70" s="215"/>
      <c r="H70" s="215"/>
      <c r="I70" s="215"/>
      <c r="J70" s="214">
        <f>J326</f>
        <v>0</v>
      </c>
      <c r="L70" s="213"/>
    </row>
    <row r="71" spans="2:12" s="35" customFormat="1" ht="19.899999999999999" customHeight="1">
      <c r="B71" s="213"/>
      <c r="D71" s="216" t="s">
        <v>869</v>
      </c>
      <c r="E71" s="215"/>
      <c r="F71" s="215"/>
      <c r="G71" s="215"/>
      <c r="H71" s="215"/>
      <c r="I71" s="215"/>
      <c r="J71" s="214">
        <f>J336</f>
        <v>0</v>
      </c>
      <c r="L71" s="213"/>
    </row>
    <row r="72" spans="2:12" s="35" customFormat="1" ht="19.899999999999999" customHeight="1">
      <c r="B72" s="213"/>
      <c r="D72" s="216" t="s">
        <v>867</v>
      </c>
      <c r="E72" s="215"/>
      <c r="F72" s="215"/>
      <c r="G72" s="215"/>
      <c r="H72" s="215"/>
      <c r="I72" s="215"/>
      <c r="J72" s="214">
        <f>J343</f>
        <v>0</v>
      </c>
      <c r="L72" s="213"/>
    </row>
    <row r="73" spans="2:12" s="2" customFormat="1" ht="21.85" customHeight="1">
      <c r="B73" s="3"/>
      <c r="L73" s="3"/>
    </row>
    <row r="74" spans="2:12" s="2" customFormat="1" ht="7" customHeight="1">
      <c r="B74" s="5"/>
      <c r="C74" s="4"/>
      <c r="D74" s="4"/>
      <c r="E74" s="4"/>
      <c r="F74" s="4"/>
      <c r="G74" s="4"/>
      <c r="H74" s="4"/>
      <c r="I74" s="4"/>
      <c r="J74" s="4"/>
      <c r="K74" s="4"/>
      <c r="L74" s="3"/>
    </row>
    <row r="78" spans="2:12" s="2" customFormat="1" ht="7" customHeight="1">
      <c r="B78" s="79"/>
      <c r="C78" s="78"/>
      <c r="D78" s="78"/>
      <c r="E78" s="78"/>
      <c r="F78" s="78"/>
      <c r="G78" s="78"/>
      <c r="H78" s="78"/>
      <c r="I78" s="78"/>
      <c r="J78" s="78"/>
      <c r="K78" s="78"/>
      <c r="L78" s="3"/>
    </row>
    <row r="79" spans="2:12" s="2" customFormat="1" ht="25" customHeight="1">
      <c r="B79" s="3"/>
      <c r="C79" s="77" t="s">
        <v>864</v>
      </c>
      <c r="L79" s="3"/>
    </row>
    <row r="80" spans="2:12" s="2" customFormat="1" ht="7" customHeight="1">
      <c r="B80" s="3"/>
      <c r="L80" s="3"/>
    </row>
    <row r="81" spans="2:63" s="2" customFormat="1" ht="12" customHeight="1">
      <c r="B81" s="3"/>
      <c r="C81" s="67" t="s">
        <v>64</v>
      </c>
      <c r="L81" s="3"/>
    </row>
    <row r="82" spans="2:63" s="2" customFormat="1" ht="16.5" customHeight="1">
      <c r="B82" s="3"/>
      <c r="E82" s="211" t="str">
        <f>E7</f>
        <v>RB - KANALIZACE - JIH - revize 10-2025</v>
      </c>
      <c r="F82" s="212"/>
      <c r="G82" s="212"/>
      <c r="H82" s="212"/>
      <c r="L82" s="3"/>
    </row>
    <row r="83" spans="2:63" ht="12" customHeight="1">
      <c r="B83" s="100"/>
      <c r="C83" s="67" t="s">
        <v>863</v>
      </c>
      <c r="L83" s="100"/>
    </row>
    <row r="84" spans="2:63" s="2" customFormat="1" ht="16.5" customHeight="1">
      <c r="B84" s="3"/>
      <c r="E84" s="211" t="s">
        <v>862</v>
      </c>
      <c r="F84" s="210"/>
      <c r="G84" s="210"/>
      <c r="H84" s="210"/>
      <c r="L84" s="3"/>
    </row>
    <row r="85" spans="2:63" s="2" customFormat="1" ht="12" customHeight="1">
      <c r="B85" s="3"/>
      <c r="C85" s="67" t="s">
        <v>861</v>
      </c>
      <c r="L85" s="3"/>
    </row>
    <row r="86" spans="2:63" s="2" customFormat="1" ht="16.5" customHeight="1">
      <c r="B86" s="3"/>
      <c r="E86" s="75" t="str">
        <f>E11</f>
        <v>SO 1.2 - Čerpací stanice odpadních vod</v>
      </c>
      <c r="F86" s="210"/>
      <c r="G86" s="210"/>
      <c r="H86" s="210"/>
      <c r="L86" s="3"/>
    </row>
    <row r="87" spans="2:63" s="2" customFormat="1" ht="7" customHeight="1">
      <c r="B87" s="3"/>
      <c r="L87" s="3"/>
    </row>
    <row r="88" spans="2:63" s="2" customFormat="1" ht="12" customHeight="1">
      <c r="B88" s="3"/>
      <c r="C88" s="67" t="s">
        <v>63</v>
      </c>
      <c r="F88" s="25" t="str">
        <f>F14</f>
        <v xml:space="preserve"> </v>
      </c>
      <c r="I88" s="67" t="s">
        <v>62</v>
      </c>
      <c r="J88" s="209" t="str">
        <f>IF(J14="","",J14)</f>
        <v>27. 6. 2025</v>
      </c>
      <c r="L88" s="3"/>
    </row>
    <row r="89" spans="2:63" s="2" customFormat="1" ht="7" customHeight="1">
      <c r="B89" s="3"/>
      <c r="L89" s="3"/>
    </row>
    <row r="90" spans="2:63" s="2" customFormat="1" ht="15.15" customHeight="1">
      <c r="B90" s="3"/>
      <c r="C90" s="67" t="s">
        <v>61</v>
      </c>
      <c r="F90" s="25" t="str">
        <f>E17</f>
        <v>Obec Rohovládová Bělá</v>
      </c>
      <c r="I90" s="67" t="s">
        <v>60</v>
      </c>
      <c r="J90" s="208" t="str">
        <f>E23</f>
        <v>PLP Projektstav s.r.o.</v>
      </c>
      <c r="L90" s="3"/>
    </row>
    <row r="91" spans="2:63" s="2" customFormat="1" ht="15.15" customHeight="1">
      <c r="B91" s="3"/>
      <c r="C91" s="67" t="s">
        <v>58</v>
      </c>
      <c r="F91" s="25" t="str">
        <f>IF(E20="","",E20)</f>
        <v>Vyplň údaj</v>
      </c>
      <c r="I91" s="67" t="s">
        <v>57</v>
      </c>
      <c r="J91" s="208" t="str">
        <f>E26</f>
        <v xml:space="preserve"> </v>
      </c>
      <c r="L91" s="3"/>
    </row>
    <row r="92" spans="2:63" s="2" customFormat="1" ht="10.3" customHeight="1">
      <c r="B92" s="3"/>
      <c r="L92" s="3"/>
    </row>
    <row r="93" spans="2:63" s="202" customFormat="1" ht="29.25" customHeight="1">
      <c r="B93" s="203"/>
      <c r="C93" s="207" t="s">
        <v>860</v>
      </c>
      <c r="D93" s="206" t="s">
        <v>52</v>
      </c>
      <c r="E93" s="206" t="s">
        <v>56</v>
      </c>
      <c r="F93" s="206" t="s">
        <v>55</v>
      </c>
      <c r="G93" s="206" t="s">
        <v>859</v>
      </c>
      <c r="H93" s="206" t="s">
        <v>858</v>
      </c>
      <c r="I93" s="206" t="s">
        <v>857</v>
      </c>
      <c r="J93" s="205" t="s">
        <v>856</v>
      </c>
      <c r="K93" s="204" t="s">
        <v>855</v>
      </c>
      <c r="L93" s="203"/>
      <c r="M93" s="55" t="s">
        <v>1</v>
      </c>
      <c r="N93" s="54" t="s">
        <v>75</v>
      </c>
      <c r="O93" s="54" t="s">
        <v>854</v>
      </c>
      <c r="P93" s="54" t="s">
        <v>853</v>
      </c>
      <c r="Q93" s="54" t="s">
        <v>852</v>
      </c>
      <c r="R93" s="54" t="s">
        <v>851</v>
      </c>
      <c r="S93" s="54" t="s">
        <v>850</v>
      </c>
      <c r="T93" s="53" t="s">
        <v>849</v>
      </c>
    </row>
    <row r="94" spans="2:63" s="2" customFormat="1" ht="22.8" customHeight="1">
      <c r="B94" s="3"/>
      <c r="C94" s="49" t="s">
        <v>848</v>
      </c>
      <c r="J94" s="201">
        <f>BK94</f>
        <v>0</v>
      </c>
      <c r="L94" s="3"/>
      <c r="M94" s="52"/>
      <c r="N94" s="51"/>
      <c r="O94" s="51"/>
      <c r="P94" s="200">
        <f>P95</f>
        <v>0</v>
      </c>
      <c r="Q94" s="51"/>
      <c r="R94" s="200">
        <f>R95</f>
        <v>36.579296500000005</v>
      </c>
      <c r="S94" s="51"/>
      <c r="T94" s="199">
        <f>T95</f>
        <v>0</v>
      </c>
      <c r="AT94" s="103" t="s">
        <v>34</v>
      </c>
      <c r="AU94" s="103" t="s">
        <v>847</v>
      </c>
      <c r="BK94" s="198">
        <f>BK95</f>
        <v>0</v>
      </c>
    </row>
    <row r="95" spans="2:63" s="142" customFormat="1" ht="25.9" customHeight="1">
      <c r="B95" s="149"/>
      <c r="D95" s="144" t="s">
        <v>34</v>
      </c>
      <c r="E95" s="154" t="s">
        <v>846</v>
      </c>
      <c r="F95" s="154" t="s">
        <v>845</v>
      </c>
      <c r="I95" s="151"/>
      <c r="J95" s="153">
        <f>BK95</f>
        <v>0</v>
      </c>
      <c r="L95" s="149"/>
      <c r="M95" s="148"/>
      <c r="P95" s="147">
        <f>P96+P280+P289+P294+P311+P326+P336+P343</f>
        <v>0</v>
      </c>
      <c r="R95" s="147">
        <f>R96+R280+R289+R294+R311+R326+R336+R343</f>
        <v>36.579296500000005</v>
      </c>
      <c r="T95" s="146">
        <f>T96+T280+T289+T294+T311+T326+T336+T343</f>
        <v>0</v>
      </c>
      <c r="AR95" s="144" t="s">
        <v>5</v>
      </c>
      <c r="AT95" s="145" t="s">
        <v>34</v>
      </c>
      <c r="AU95" s="145" t="s">
        <v>38</v>
      </c>
      <c r="AY95" s="144" t="s">
        <v>116</v>
      </c>
      <c r="BK95" s="143">
        <f>BK96+BK280+BK289+BK294+BK311+BK326+BK336+BK343</f>
        <v>0</v>
      </c>
    </row>
    <row r="96" spans="2:63" s="142" customFormat="1" ht="22.8" customHeight="1">
      <c r="B96" s="149"/>
      <c r="D96" s="144" t="s">
        <v>34</v>
      </c>
      <c r="E96" s="152" t="s">
        <v>5</v>
      </c>
      <c r="F96" s="152" t="s">
        <v>844</v>
      </c>
      <c r="I96" s="151"/>
      <c r="J96" s="150">
        <f>BK96</f>
        <v>0</v>
      </c>
      <c r="L96" s="149"/>
      <c r="M96" s="148"/>
      <c r="P96" s="147">
        <f>SUM(P97:P279)</f>
        <v>0</v>
      </c>
      <c r="R96" s="147">
        <f>SUM(R97:R279)</f>
        <v>1.4055255200000001</v>
      </c>
      <c r="T96" s="146">
        <f>SUM(T97:T279)</f>
        <v>0</v>
      </c>
      <c r="AR96" s="144" t="s">
        <v>5</v>
      </c>
      <c r="AT96" s="145" t="s">
        <v>34</v>
      </c>
      <c r="AU96" s="145" t="s">
        <v>5</v>
      </c>
      <c r="AY96" s="144" t="s">
        <v>116</v>
      </c>
      <c r="BK96" s="143">
        <f>SUM(BK97:BK279)</f>
        <v>0</v>
      </c>
    </row>
    <row r="97" spans="2:65" s="2" customFormat="1" ht="37.799999999999997" customHeight="1">
      <c r="B97" s="3"/>
      <c r="C97" s="141" t="s">
        <v>5</v>
      </c>
      <c r="D97" s="141" t="s">
        <v>117</v>
      </c>
      <c r="E97" s="140" t="s">
        <v>817</v>
      </c>
      <c r="F97" s="139" t="s">
        <v>814</v>
      </c>
      <c r="G97" s="138" t="s">
        <v>816</v>
      </c>
      <c r="H97" s="137">
        <v>1</v>
      </c>
      <c r="I97" s="136"/>
      <c r="J97" s="135">
        <f>ROUND(I97*H97,2)</f>
        <v>0</v>
      </c>
      <c r="K97" s="134"/>
      <c r="L97" s="3"/>
      <c r="M97" s="133" t="s">
        <v>1</v>
      </c>
      <c r="N97" s="132" t="s">
        <v>74</v>
      </c>
      <c r="P97" s="131">
        <f>O97*H97</f>
        <v>0</v>
      </c>
      <c r="Q97" s="131">
        <v>3.0000000000000001E-5</v>
      </c>
      <c r="R97" s="131">
        <f>Q97*H97</f>
        <v>3.0000000000000001E-5</v>
      </c>
      <c r="S97" s="131">
        <v>0</v>
      </c>
      <c r="T97" s="130">
        <f>S97*H97</f>
        <v>0</v>
      </c>
      <c r="AR97" s="128" t="s">
        <v>129</v>
      </c>
      <c r="AT97" s="128" t="s">
        <v>117</v>
      </c>
      <c r="AU97" s="128" t="s">
        <v>0</v>
      </c>
      <c r="AY97" s="103" t="s">
        <v>116</v>
      </c>
      <c r="BE97" s="129">
        <f>IF(N97="základní",J97,0)</f>
        <v>0</v>
      </c>
      <c r="BF97" s="129">
        <f>IF(N97="snížená",J97,0)</f>
        <v>0</v>
      </c>
      <c r="BG97" s="129">
        <f>IF(N97="zákl. přenesená",J97,0)</f>
        <v>0</v>
      </c>
      <c r="BH97" s="129">
        <f>IF(N97="sníž. přenesená",J97,0)</f>
        <v>0</v>
      </c>
      <c r="BI97" s="129">
        <f>IF(N97="nulová",J97,0)</f>
        <v>0</v>
      </c>
      <c r="BJ97" s="103" t="s">
        <v>5</v>
      </c>
      <c r="BK97" s="129">
        <f>ROUND(I97*H97,2)</f>
        <v>0</v>
      </c>
      <c r="BL97" s="103" t="s">
        <v>129</v>
      </c>
      <c r="BM97" s="128" t="s">
        <v>1089</v>
      </c>
    </row>
    <row r="98" spans="2:65" s="2" customFormat="1" ht="17.399999999999999">
      <c r="B98" s="3"/>
      <c r="D98" s="127" t="s">
        <v>112</v>
      </c>
      <c r="F98" s="126" t="s">
        <v>814</v>
      </c>
      <c r="I98" s="122"/>
      <c r="L98" s="3"/>
      <c r="M98" s="125"/>
      <c r="T98" s="62"/>
      <c r="AT98" s="103" t="s">
        <v>112</v>
      </c>
      <c r="AU98" s="103" t="s">
        <v>0</v>
      </c>
    </row>
    <row r="99" spans="2:65" s="2" customFormat="1" ht="18">
      <c r="B99" s="3"/>
      <c r="D99" s="127" t="s">
        <v>233</v>
      </c>
      <c r="F99" s="174" t="s">
        <v>813</v>
      </c>
      <c r="I99" s="122"/>
      <c r="L99" s="3"/>
      <c r="M99" s="125"/>
      <c r="T99" s="62"/>
      <c r="AT99" s="103" t="s">
        <v>233</v>
      </c>
      <c r="AU99" s="103" t="s">
        <v>0</v>
      </c>
    </row>
    <row r="100" spans="2:65" s="2" customFormat="1" ht="24.15" customHeight="1">
      <c r="B100" s="3"/>
      <c r="C100" s="141" t="s">
        <v>0</v>
      </c>
      <c r="D100" s="141" t="s">
        <v>117</v>
      </c>
      <c r="E100" s="140" t="s">
        <v>1088</v>
      </c>
      <c r="F100" s="139" t="s">
        <v>1087</v>
      </c>
      <c r="G100" s="138" t="s">
        <v>183</v>
      </c>
      <c r="H100" s="137">
        <v>17.64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0">
        <f>S100*H100</f>
        <v>0</v>
      </c>
      <c r="AR100" s="128" t="s">
        <v>129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129</v>
      </c>
      <c r="BM100" s="128" t="s">
        <v>1086</v>
      </c>
    </row>
    <row r="101" spans="2:65" s="2" customFormat="1">
      <c r="B101" s="3"/>
      <c r="D101" s="127" t="s">
        <v>112</v>
      </c>
      <c r="F101" s="126" t="s">
        <v>1085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2" customFormat="1">
      <c r="B102" s="3"/>
      <c r="D102" s="124" t="s">
        <v>110</v>
      </c>
      <c r="F102" s="123" t="s">
        <v>1084</v>
      </c>
      <c r="I102" s="122"/>
      <c r="L102" s="3"/>
      <c r="M102" s="125"/>
      <c r="T102" s="62"/>
      <c r="AT102" s="103" t="s">
        <v>110</v>
      </c>
      <c r="AU102" s="103" t="s">
        <v>0</v>
      </c>
    </row>
    <row r="103" spans="2:65" s="155" customFormat="1">
      <c r="B103" s="159"/>
      <c r="D103" s="127" t="s">
        <v>154</v>
      </c>
      <c r="E103" s="156" t="s">
        <v>1</v>
      </c>
      <c r="F103" s="162" t="s">
        <v>959</v>
      </c>
      <c r="H103" s="161">
        <v>17.64</v>
      </c>
      <c r="I103" s="160"/>
      <c r="L103" s="159"/>
      <c r="M103" s="158"/>
      <c r="T103" s="157"/>
      <c r="AT103" s="156" t="s">
        <v>154</v>
      </c>
      <c r="AU103" s="156" t="s">
        <v>0</v>
      </c>
      <c r="AV103" s="155" t="s">
        <v>0</v>
      </c>
      <c r="AW103" s="155" t="s">
        <v>82</v>
      </c>
      <c r="AX103" s="155" t="s">
        <v>5</v>
      </c>
      <c r="AY103" s="156" t="s">
        <v>116</v>
      </c>
    </row>
    <row r="104" spans="2:65" s="2" customFormat="1" ht="24.15" customHeight="1">
      <c r="B104" s="3"/>
      <c r="C104" s="141" t="s">
        <v>121</v>
      </c>
      <c r="D104" s="141" t="s">
        <v>117</v>
      </c>
      <c r="E104" s="140" t="s">
        <v>789</v>
      </c>
      <c r="F104" s="139" t="s">
        <v>788</v>
      </c>
      <c r="G104" s="138" t="s">
        <v>190</v>
      </c>
      <c r="H104" s="137">
        <v>15.173999999999999</v>
      </c>
      <c r="I104" s="136"/>
      <c r="J104" s="135">
        <f>ROUND(I104*H104,2)</f>
        <v>0</v>
      </c>
      <c r="K104" s="134"/>
      <c r="L104" s="3"/>
      <c r="M104" s="133" t="s">
        <v>1</v>
      </c>
      <c r="N104" s="132" t="s">
        <v>74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0">
        <f>S104*H104</f>
        <v>0</v>
      </c>
      <c r="AR104" s="128" t="s">
        <v>129</v>
      </c>
      <c r="AT104" s="128" t="s">
        <v>117</v>
      </c>
      <c r="AU104" s="128" t="s">
        <v>0</v>
      </c>
      <c r="AY104" s="103" t="s">
        <v>116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3" t="s">
        <v>5</v>
      </c>
      <c r="BK104" s="129">
        <f>ROUND(I104*H104,2)</f>
        <v>0</v>
      </c>
      <c r="BL104" s="103" t="s">
        <v>129</v>
      </c>
      <c r="BM104" s="128" t="s">
        <v>1083</v>
      </c>
    </row>
    <row r="105" spans="2:65" s="2" customFormat="1" ht="17.399999999999999">
      <c r="B105" s="3"/>
      <c r="D105" s="127" t="s">
        <v>112</v>
      </c>
      <c r="F105" s="126" t="s">
        <v>786</v>
      </c>
      <c r="I105" s="122"/>
      <c r="L105" s="3"/>
      <c r="M105" s="125"/>
      <c r="T105" s="62"/>
      <c r="AT105" s="103" t="s">
        <v>112</v>
      </c>
      <c r="AU105" s="103" t="s">
        <v>0</v>
      </c>
    </row>
    <row r="106" spans="2:65" s="2" customFormat="1">
      <c r="B106" s="3"/>
      <c r="D106" s="124" t="s">
        <v>110</v>
      </c>
      <c r="F106" s="123" t="s">
        <v>785</v>
      </c>
      <c r="I106" s="122"/>
      <c r="L106" s="3"/>
      <c r="M106" s="125"/>
      <c r="T106" s="62"/>
      <c r="AT106" s="103" t="s">
        <v>110</v>
      </c>
      <c r="AU106" s="103" t="s">
        <v>0</v>
      </c>
    </row>
    <row r="107" spans="2:65" s="155" customFormat="1">
      <c r="B107" s="159"/>
      <c r="D107" s="127" t="s">
        <v>154</v>
      </c>
      <c r="E107" s="156" t="s">
        <v>1</v>
      </c>
      <c r="F107" s="162" t="s">
        <v>1016</v>
      </c>
      <c r="H107" s="161">
        <v>75.87</v>
      </c>
      <c r="I107" s="160"/>
      <c r="L107" s="159"/>
      <c r="M107" s="158"/>
      <c r="T107" s="157"/>
      <c r="AT107" s="156" t="s">
        <v>154</v>
      </c>
      <c r="AU107" s="156" t="s">
        <v>0</v>
      </c>
      <c r="AV107" s="155" t="s">
        <v>0</v>
      </c>
      <c r="AW107" s="155" t="s">
        <v>82</v>
      </c>
      <c r="AX107" s="155" t="s">
        <v>38</v>
      </c>
      <c r="AY107" s="156" t="s">
        <v>116</v>
      </c>
    </row>
    <row r="108" spans="2:65" s="190" customFormat="1">
      <c r="B108" s="194"/>
      <c r="D108" s="127" t="s">
        <v>154</v>
      </c>
      <c r="E108" s="191" t="s">
        <v>1</v>
      </c>
      <c r="F108" s="197" t="s">
        <v>583</v>
      </c>
      <c r="H108" s="196">
        <v>75.87</v>
      </c>
      <c r="I108" s="195"/>
      <c r="L108" s="194"/>
      <c r="M108" s="193"/>
      <c r="T108" s="192"/>
      <c r="AT108" s="191" t="s">
        <v>154</v>
      </c>
      <c r="AU108" s="191" t="s">
        <v>0</v>
      </c>
      <c r="AV108" s="190" t="s">
        <v>121</v>
      </c>
      <c r="AW108" s="190" t="s">
        <v>82</v>
      </c>
      <c r="AX108" s="190" t="s">
        <v>38</v>
      </c>
      <c r="AY108" s="191" t="s">
        <v>116</v>
      </c>
    </row>
    <row r="109" spans="2:65" s="155" customFormat="1">
      <c r="B109" s="159"/>
      <c r="D109" s="127" t="s">
        <v>154</v>
      </c>
      <c r="E109" s="156" t="s">
        <v>1</v>
      </c>
      <c r="F109" s="162" t="s">
        <v>1082</v>
      </c>
      <c r="H109" s="161">
        <v>15.173999999999999</v>
      </c>
      <c r="I109" s="160"/>
      <c r="L109" s="159"/>
      <c r="M109" s="158"/>
      <c r="T109" s="157"/>
      <c r="AT109" s="156" t="s">
        <v>154</v>
      </c>
      <c r="AU109" s="156" t="s">
        <v>0</v>
      </c>
      <c r="AV109" s="155" t="s">
        <v>0</v>
      </c>
      <c r="AW109" s="155" t="s">
        <v>82</v>
      </c>
      <c r="AX109" s="155" t="s">
        <v>5</v>
      </c>
      <c r="AY109" s="156" t="s">
        <v>116</v>
      </c>
    </row>
    <row r="110" spans="2:65" s="2" customFormat="1" ht="33" customHeight="1">
      <c r="B110" s="3"/>
      <c r="C110" s="141" t="s">
        <v>129</v>
      </c>
      <c r="D110" s="141" t="s">
        <v>117</v>
      </c>
      <c r="E110" s="140" t="s">
        <v>1081</v>
      </c>
      <c r="F110" s="139" t="s">
        <v>1080</v>
      </c>
      <c r="G110" s="138" t="s">
        <v>190</v>
      </c>
      <c r="H110" s="137">
        <v>11.381</v>
      </c>
      <c r="I110" s="136"/>
      <c r="J110" s="135">
        <f>ROUND(I110*H110,2)</f>
        <v>0</v>
      </c>
      <c r="K110" s="134"/>
      <c r="L110" s="3"/>
      <c r="M110" s="133" t="s">
        <v>1</v>
      </c>
      <c r="N110" s="132" t="s">
        <v>74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0">
        <f>S110*H110</f>
        <v>0</v>
      </c>
      <c r="AR110" s="128" t="s">
        <v>129</v>
      </c>
      <c r="AT110" s="128" t="s">
        <v>117</v>
      </c>
      <c r="AU110" s="128" t="s">
        <v>0</v>
      </c>
      <c r="AY110" s="103" t="s">
        <v>116</v>
      </c>
      <c r="BE110" s="129">
        <f>IF(N110="základní",J110,0)</f>
        <v>0</v>
      </c>
      <c r="BF110" s="129">
        <f>IF(N110="snížená",J110,0)</f>
        <v>0</v>
      </c>
      <c r="BG110" s="129">
        <f>IF(N110="zákl. přenesená",J110,0)</f>
        <v>0</v>
      </c>
      <c r="BH110" s="129">
        <f>IF(N110="sníž. přenesená",J110,0)</f>
        <v>0</v>
      </c>
      <c r="BI110" s="129">
        <f>IF(N110="nulová",J110,0)</f>
        <v>0</v>
      </c>
      <c r="BJ110" s="103" t="s">
        <v>5</v>
      </c>
      <c r="BK110" s="129">
        <f>ROUND(I110*H110,2)</f>
        <v>0</v>
      </c>
      <c r="BL110" s="103" t="s">
        <v>129</v>
      </c>
      <c r="BM110" s="128" t="s">
        <v>1079</v>
      </c>
    </row>
    <row r="111" spans="2:65" s="2" customFormat="1" ht="26.1">
      <c r="B111" s="3"/>
      <c r="D111" s="127" t="s">
        <v>112</v>
      </c>
      <c r="F111" s="126" t="s">
        <v>1078</v>
      </c>
      <c r="I111" s="122"/>
      <c r="L111" s="3"/>
      <c r="M111" s="125"/>
      <c r="T111" s="62"/>
      <c r="AT111" s="103" t="s">
        <v>112</v>
      </c>
      <c r="AU111" s="103" t="s">
        <v>0</v>
      </c>
    </row>
    <row r="112" spans="2:65" s="2" customFormat="1">
      <c r="B112" s="3"/>
      <c r="D112" s="124" t="s">
        <v>110</v>
      </c>
      <c r="F112" s="123" t="s">
        <v>1077</v>
      </c>
      <c r="I112" s="122"/>
      <c r="L112" s="3"/>
      <c r="M112" s="125"/>
      <c r="T112" s="62"/>
      <c r="AT112" s="103" t="s">
        <v>110</v>
      </c>
      <c r="AU112" s="103" t="s">
        <v>0</v>
      </c>
    </row>
    <row r="113" spans="2:65" s="155" customFormat="1">
      <c r="B113" s="159"/>
      <c r="D113" s="127" t="s">
        <v>154</v>
      </c>
      <c r="E113" s="156" t="s">
        <v>1</v>
      </c>
      <c r="F113" s="162" t="s">
        <v>1016</v>
      </c>
      <c r="H113" s="161">
        <v>75.87</v>
      </c>
      <c r="I113" s="160"/>
      <c r="L113" s="159"/>
      <c r="M113" s="158"/>
      <c r="T113" s="157"/>
      <c r="AT113" s="156" t="s">
        <v>154</v>
      </c>
      <c r="AU113" s="156" t="s">
        <v>0</v>
      </c>
      <c r="AV113" s="155" t="s">
        <v>0</v>
      </c>
      <c r="AW113" s="155" t="s">
        <v>82</v>
      </c>
      <c r="AX113" s="155" t="s">
        <v>38</v>
      </c>
      <c r="AY113" s="156" t="s">
        <v>116</v>
      </c>
    </row>
    <row r="114" spans="2:65" s="190" customFormat="1">
      <c r="B114" s="194"/>
      <c r="D114" s="127" t="s">
        <v>154</v>
      </c>
      <c r="E114" s="191" t="s">
        <v>1</v>
      </c>
      <c r="F114" s="197" t="s">
        <v>583</v>
      </c>
      <c r="H114" s="196">
        <v>75.87</v>
      </c>
      <c r="I114" s="195"/>
      <c r="L114" s="194"/>
      <c r="M114" s="193"/>
      <c r="T114" s="192"/>
      <c r="AT114" s="191" t="s">
        <v>154</v>
      </c>
      <c r="AU114" s="191" t="s">
        <v>0</v>
      </c>
      <c r="AV114" s="190" t="s">
        <v>121</v>
      </c>
      <c r="AW114" s="190" t="s">
        <v>82</v>
      </c>
      <c r="AX114" s="190" t="s">
        <v>38</v>
      </c>
      <c r="AY114" s="191" t="s">
        <v>116</v>
      </c>
    </row>
    <row r="115" spans="2:65" s="155" customFormat="1">
      <c r="B115" s="159"/>
      <c r="D115" s="127" t="s">
        <v>154</v>
      </c>
      <c r="E115" s="156" t="s">
        <v>1</v>
      </c>
      <c r="F115" s="162" t="s">
        <v>1059</v>
      </c>
      <c r="H115" s="161">
        <v>11.381</v>
      </c>
      <c r="I115" s="160"/>
      <c r="L115" s="159"/>
      <c r="M115" s="158"/>
      <c r="T115" s="157"/>
      <c r="AT115" s="156" t="s">
        <v>154</v>
      </c>
      <c r="AU115" s="156" t="s">
        <v>0</v>
      </c>
      <c r="AV115" s="155" t="s">
        <v>0</v>
      </c>
      <c r="AW115" s="155" t="s">
        <v>82</v>
      </c>
      <c r="AX115" s="155" t="s">
        <v>5</v>
      </c>
      <c r="AY115" s="156" t="s">
        <v>116</v>
      </c>
    </row>
    <row r="116" spans="2:65" s="2" customFormat="1" ht="33" customHeight="1">
      <c r="B116" s="3"/>
      <c r="C116" s="141" t="s">
        <v>432</v>
      </c>
      <c r="D116" s="141" t="s">
        <v>117</v>
      </c>
      <c r="E116" s="140" t="s">
        <v>1076</v>
      </c>
      <c r="F116" s="139" t="s">
        <v>1075</v>
      </c>
      <c r="G116" s="138" t="s">
        <v>190</v>
      </c>
      <c r="H116" s="137">
        <v>18.968</v>
      </c>
      <c r="I116" s="136"/>
      <c r="J116" s="135">
        <f>ROUND(I116*H116,2)</f>
        <v>0</v>
      </c>
      <c r="K116" s="134"/>
      <c r="L116" s="3"/>
      <c r="M116" s="133" t="s">
        <v>1</v>
      </c>
      <c r="N116" s="132" t="s">
        <v>74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0">
        <f>S116*H116</f>
        <v>0</v>
      </c>
      <c r="AR116" s="128" t="s">
        <v>129</v>
      </c>
      <c r="AT116" s="128" t="s">
        <v>117</v>
      </c>
      <c r="AU116" s="128" t="s">
        <v>0</v>
      </c>
      <c r="AY116" s="103" t="s">
        <v>116</v>
      </c>
      <c r="BE116" s="129">
        <f>IF(N116="základní",J116,0)</f>
        <v>0</v>
      </c>
      <c r="BF116" s="129">
        <f>IF(N116="snížená",J116,0)</f>
        <v>0</v>
      </c>
      <c r="BG116" s="129">
        <f>IF(N116="zákl. přenesená",J116,0)</f>
        <v>0</v>
      </c>
      <c r="BH116" s="129">
        <f>IF(N116="sníž. přenesená",J116,0)</f>
        <v>0</v>
      </c>
      <c r="BI116" s="129">
        <f>IF(N116="nulová",J116,0)</f>
        <v>0</v>
      </c>
      <c r="BJ116" s="103" t="s">
        <v>5</v>
      </c>
      <c r="BK116" s="129">
        <f>ROUND(I116*H116,2)</f>
        <v>0</v>
      </c>
      <c r="BL116" s="103" t="s">
        <v>129</v>
      </c>
      <c r="BM116" s="128" t="s">
        <v>1074</v>
      </c>
    </row>
    <row r="117" spans="2:65" s="2" customFormat="1" ht="26.1">
      <c r="B117" s="3"/>
      <c r="D117" s="127" t="s">
        <v>112</v>
      </c>
      <c r="F117" s="126" t="s">
        <v>1073</v>
      </c>
      <c r="I117" s="122"/>
      <c r="L117" s="3"/>
      <c r="M117" s="125"/>
      <c r="T117" s="62"/>
      <c r="AT117" s="103" t="s">
        <v>112</v>
      </c>
      <c r="AU117" s="103" t="s">
        <v>0</v>
      </c>
    </row>
    <row r="118" spans="2:65" s="2" customFormat="1">
      <c r="B118" s="3"/>
      <c r="D118" s="124" t="s">
        <v>110</v>
      </c>
      <c r="F118" s="123" t="s">
        <v>1072</v>
      </c>
      <c r="I118" s="122"/>
      <c r="L118" s="3"/>
      <c r="M118" s="125"/>
      <c r="T118" s="62"/>
      <c r="AT118" s="103" t="s">
        <v>110</v>
      </c>
      <c r="AU118" s="103" t="s">
        <v>0</v>
      </c>
    </row>
    <row r="119" spans="2:65" s="155" customFormat="1">
      <c r="B119" s="159"/>
      <c r="D119" s="127" t="s">
        <v>154</v>
      </c>
      <c r="E119" s="156" t="s">
        <v>1</v>
      </c>
      <c r="F119" s="162" t="s">
        <v>1016</v>
      </c>
      <c r="H119" s="161">
        <v>75.87</v>
      </c>
      <c r="I119" s="160"/>
      <c r="L119" s="159"/>
      <c r="M119" s="158"/>
      <c r="T119" s="157"/>
      <c r="AT119" s="156" t="s">
        <v>154</v>
      </c>
      <c r="AU119" s="156" t="s">
        <v>0</v>
      </c>
      <c r="AV119" s="155" t="s">
        <v>0</v>
      </c>
      <c r="AW119" s="155" t="s">
        <v>82</v>
      </c>
      <c r="AX119" s="155" t="s">
        <v>38</v>
      </c>
      <c r="AY119" s="156" t="s">
        <v>116</v>
      </c>
    </row>
    <row r="120" spans="2:65" s="190" customFormat="1">
      <c r="B120" s="194"/>
      <c r="D120" s="127" t="s">
        <v>154</v>
      </c>
      <c r="E120" s="191" t="s">
        <v>1</v>
      </c>
      <c r="F120" s="197" t="s">
        <v>583</v>
      </c>
      <c r="H120" s="196">
        <v>75.87</v>
      </c>
      <c r="I120" s="195"/>
      <c r="L120" s="194"/>
      <c r="M120" s="193"/>
      <c r="T120" s="192"/>
      <c r="AT120" s="191" t="s">
        <v>154</v>
      </c>
      <c r="AU120" s="191" t="s">
        <v>0</v>
      </c>
      <c r="AV120" s="190" t="s">
        <v>121</v>
      </c>
      <c r="AW120" s="190" t="s">
        <v>82</v>
      </c>
      <c r="AX120" s="190" t="s">
        <v>38</v>
      </c>
      <c r="AY120" s="191" t="s">
        <v>116</v>
      </c>
    </row>
    <row r="121" spans="2:65" s="155" customFormat="1">
      <c r="B121" s="159"/>
      <c r="D121" s="127" t="s">
        <v>154</v>
      </c>
      <c r="E121" s="156" t="s">
        <v>1</v>
      </c>
      <c r="F121" s="162" t="s">
        <v>1071</v>
      </c>
      <c r="H121" s="161">
        <v>18.968</v>
      </c>
      <c r="I121" s="160"/>
      <c r="L121" s="159"/>
      <c r="M121" s="158"/>
      <c r="T121" s="157"/>
      <c r="AT121" s="156" t="s">
        <v>154</v>
      </c>
      <c r="AU121" s="156" t="s">
        <v>0</v>
      </c>
      <c r="AV121" s="155" t="s">
        <v>0</v>
      </c>
      <c r="AW121" s="155" t="s">
        <v>82</v>
      </c>
      <c r="AX121" s="155" t="s">
        <v>5</v>
      </c>
      <c r="AY121" s="156" t="s">
        <v>116</v>
      </c>
    </row>
    <row r="122" spans="2:65" s="2" customFormat="1" ht="33" customHeight="1">
      <c r="B122" s="3"/>
      <c r="C122" s="141" t="s">
        <v>812</v>
      </c>
      <c r="D122" s="141" t="s">
        <v>117</v>
      </c>
      <c r="E122" s="140" t="s">
        <v>1070</v>
      </c>
      <c r="F122" s="139" t="s">
        <v>1069</v>
      </c>
      <c r="G122" s="138" t="s">
        <v>190</v>
      </c>
      <c r="H122" s="137">
        <v>26.555</v>
      </c>
      <c r="I122" s="136"/>
      <c r="J122" s="135">
        <f>ROUND(I122*H122,2)</f>
        <v>0</v>
      </c>
      <c r="K122" s="134"/>
      <c r="L122" s="3"/>
      <c r="M122" s="133" t="s">
        <v>1</v>
      </c>
      <c r="N122" s="132" t="s">
        <v>74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0">
        <f>S122*H122</f>
        <v>0</v>
      </c>
      <c r="AR122" s="128" t="s">
        <v>129</v>
      </c>
      <c r="AT122" s="128" t="s">
        <v>117</v>
      </c>
      <c r="AU122" s="128" t="s">
        <v>0</v>
      </c>
      <c r="AY122" s="103" t="s">
        <v>116</v>
      </c>
      <c r="BE122" s="129">
        <f>IF(N122="základní",J122,0)</f>
        <v>0</v>
      </c>
      <c r="BF122" s="129">
        <f>IF(N122="snížená",J122,0)</f>
        <v>0</v>
      </c>
      <c r="BG122" s="129">
        <f>IF(N122="zákl. přenesená",J122,0)</f>
        <v>0</v>
      </c>
      <c r="BH122" s="129">
        <f>IF(N122="sníž. přenesená",J122,0)</f>
        <v>0</v>
      </c>
      <c r="BI122" s="129">
        <f>IF(N122="nulová",J122,0)</f>
        <v>0</v>
      </c>
      <c r="BJ122" s="103" t="s">
        <v>5</v>
      </c>
      <c r="BK122" s="129">
        <f>ROUND(I122*H122,2)</f>
        <v>0</v>
      </c>
      <c r="BL122" s="103" t="s">
        <v>129</v>
      </c>
      <c r="BM122" s="128" t="s">
        <v>1068</v>
      </c>
    </row>
    <row r="123" spans="2:65" s="2" customFormat="1" ht="26.1">
      <c r="B123" s="3"/>
      <c r="D123" s="127" t="s">
        <v>112</v>
      </c>
      <c r="F123" s="126" t="s">
        <v>1067</v>
      </c>
      <c r="I123" s="122"/>
      <c r="L123" s="3"/>
      <c r="M123" s="125"/>
      <c r="T123" s="62"/>
      <c r="AT123" s="103" t="s">
        <v>112</v>
      </c>
      <c r="AU123" s="103" t="s">
        <v>0</v>
      </c>
    </row>
    <row r="124" spans="2:65" s="2" customFormat="1">
      <c r="B124" s="3"/>
      <c r="D124" s="124" t="s">
        <v>110</v>
      </c>
      <c r="F124" s="123" t="s">
        <v>1066</v>
      </c>
      <c r="I124" s="122"/>
      <c r="L124" s="3"/>
      <c r="M124" s="125"/>
      <c r="T124" s="62"/>
      <c r="AT124" s="103" t="s">
        <v>110</v>
      </c>
      <c r="AU124" s="103" t="s">
        <v>0</v>
      </c>
    </row>
    <row r="125" spans="2:65" s="155" customFormat="1">
      <c r="B125" s="159"/>
      <c r="D125" s="127" t="s">
        <v>154</v>
      </c>
      <c r="E125" s="156" t="s">
        <v>1</v>
      </c>
      <c r="F125" s="162" t="s">
        <v>1016</v>
      </c>
      <c r="H125" s="161">
        <v>75.87</v>
      </c>
      <c r="I125" s="160"/>
      <c r="L125" s="159"/>
      <c r="M125" s="158"/>
      <c r="T125" s="157"/>
      <c r="AT125" s="156" t="s">
        <v>154</v>
      </c>
      <c r="AU125" s="156" t="s">
        <v>0</v>
      </c>
      <c r="AV125" s="155" t="s">
        <v>0</v>
      </c>
      <c r="AW125" s="155" t="s">
        <v>82</v>
      </c>
      <c r="AX125" s="155" t="s">
        <v>38</v>
      </c>
      <c r="AY125" s="156" t="s">
        <v>116</v>
      </c>
    </row>
    <row r="126" spans="2:65" s="190" customFormat="1">
      <c r="B126" s="194"/>
      <c r="D126" s="127" t="s">
        <v>154</v>
      </c>
      <c r="E126" s="191" t="s">
        <v>1</v>
      </c>
      <c r="F126" s="197" t="s">
        <v>583</v>
      </c>
      <c r="H126" s="196">
        <v>75.87</v>
      </c>
      <c r="I126" s="195"/>
      <c r="L126" s="194"/>
      <c r="M126" s="193"/>
      <c r="T126" s="192"/>
      <c r="AT126" s="191" t="s">
        <v>154</v>
      </c>
      <c r="AU126" s="191" t="s">
        <v>0</v>
      </c>
      <c r="AV126" s="190" t="s">
        <v>121</v>
      </c>
      <c r="AW126" s="190" t="s">
        <v>82</v>
      </c>
      <c r="AX126" s="190" t="s">
        <v>38</v>
      </c>
      <c r="AY126" s="191" t="s">
        <v>116</v>
      </c>
    </row>
    <row r="127" spans="2:65" s="155" customFormat="1">
      <c r="B127" s="159"/>
      <c r="D127" s="127" t="s">
        <v>154</v>
      </c>
      <c r="E127" s="156" t="s">
        <v>1</v>
      </c>
      <c r="F127" s="162" t="s">
        <v>1065</v>
      </c>
      <c r="H127" s="161">
        <v>26.555</v>
      </c>
      <c r="I127" s="160"/>
      <c r="L127" s="159"/>
      <c r="M127" s="158"/>
      <c r="T127" s="157"/>
      <c r="AT127" s="156" t="s">
        <v>154</v>
      </c>
      <c r="AU127" s="156" t="s">
        <v>0</v>
      </c>
      <c r="AV127" s="155" t="s">
        <v>0</v>
      </c>
      <c r="AW127" s="155" t="s">
        <v>82</v>
      </c>
      <c r="AX127" s="155" t="s">
        <v>5</v>
      </c>
      <c r="AY127" s="156" t="s">
        <v>116</v>
      </c>
    </row>
    <row r="128" spans="2:65" s="2" customFormat="1" ht="33" customHeight="1">
      <c r="B128" s="3"/>
      <c r="C128" s="141" t="s">
        <v>803</v>
      </c>
      <c r="D128" s="141" t="s">
        <v>117</v>
      </c>
      <c r="E128" s="140" t="s">
        <v>1064</v>
      </c>
      <c r="F128" s="139" t="s">
        <v>1063</v>
      </c>
      <c r="G128" s="138" t="s">
        <v>190</v>
      </c>
      <c r="H128" s="137">
        <v>11.381</v>
      </c>
      <c r="I128" s="136"/>
      <c r="J128" s="135">
        <f>ROUND(I128*H128,2)</f>
        <v>0</v>
      </c>
      <c r="K128" s="134"/>
      <c r="L128" s="3"/>
      <c r="M128" s="133" t="s">
        <v>1</v>
      </c>
      <c r="N128" s="132" t="s">
        <v>74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0">
        <f>S128*H128</f>
        <v>0</v>
      </c>
      <c r="AR128" s="128" t="s">
        <v>129</v>
      </c>
      <c r="AT128" s="128" t="s">
        <v>117</v>
      </c>
      <c r="AU128" s="128" t="s">
        <v>0</v>
      </c>
      <c r="AY128" s="103" t="s">
        <v>116</v>
      </c>
      <c r="BE128" s="129">
        <f>IF(N128="základní",J128,0)</f>
        <v>0</v>
      </c>
      <c r="BF128" s="129">
        <f>IF(N128="snížená",J128,0)</f>
        <v>0</v>
      </c>
      <c r="BG128" s="129">
        <f>IF(N128="zákl. přenesená",J128,0)</f>
        <v>0</v>
      </c>
      <c r="BH128" s="129">
        <f>IF(N128="sníž. přenesená",J128,0)</f>
        <v>0</v>
      </c>
      <c r="BI128" s="129">
        <f>IF(N128="nulová",J128,0)</f>
        <v>0</v>
      </c>
      <c r="BJ128" s="103" t="s">
        <v>5</v>
      </c>
      <c r="BK128" s="129">
        <f>ROUND(I128*H128,2)</f>
        <v>0</v>
      </c>
      <c r="BL128" s="103" t="s">
        <v>129</v>
      </c>
      <c r="BM128" s="128" t="s">
        <v>1062</v>
      </c>
    </row>
    <row r="129" spans="2:65" s="2" customFormat="1" ht="26.1">
      <c r="B129" s="3"/>
      <c r="D129" s="127" t="s">
        <v>112</v>
      </c>
      <c r="F129" s="126" t="s">
        <v>1061</v>
      </c>
      <c r="I129" s="122"/>
      <c r="L129" s="3"/>
      <c r="M129" s="125"/>
      <c r="T129" s="62"/>
      <c r="AT129" s="103" t="s">
        <v>112</v>
      </c>
      <c r="AU129" s="103" t="s">
        <v>0</v>
      </c>
    </row>
    <row r="130" spans="2:65" s="2" customFormat="1">
      <c r="B130" s="3"/>
      <c r="D130" s="124" t="s">
        <v>110</v>
      </c>
      <c r="F130" s="123" t="s">
        <v>1060</v>
      </c>
      <c r="I130" s="122"/>
      <c r="L130" s="3"/>
      <c r="M130" s="125"/>
      <c r="T130" s="62"/>
      <c r="AT130" s="103" t="s">
        <v>110</v>
      </c>
      <c r="AU130" s="103" t="s">
        <v>0</v>
      </c>
    </row>
    <row r="131" spans="2:65" s="155" customFormat="1">
      <c r="B131" s="159"/>
      <c r="D131" s="127" t="s">
        <v>154</v>
      </c>
      <c r="E131" s="156" t="s">
        <v>1</v>
      </c>
      <c r="F131" s="162" t="s">
        <v>1016</v>
      </c>
      <c r="H131" s="161">
        <v>75.87</v>
      </c>
      <c r="I131" s="160"/>
      <c r="L131" s="159"/>
      <c r="M131" s="158"/>
      <c r="T131" s="157"/>
      <c r="AT131" s="156" t="s">
        <v>154</v>
      </c>
      <c r="AU131" s="156" t="s">
        <v>0</v>
      </c>
      <c r="AV131" s="155" t="s">
        <v>0</v>
      </c>
      <c r="AW131" s="155" t="s">
        <v>82</v>
      </c>
      <c r="AX131" s="155" t="s">
        <v>38</v>
      </c>
      <c r="AY131" s="156" t="s">
        <v>116</v>
      </c>
    </row>
    <row r="132" spans="2:65" s="190" customFormat="1">
      <c r="B132" s="194"/>
      <c r="D132" s="127" t="s">
        <v>154</v>
      </c>
      <c r="E132" s="191" t="s">
        <v>1</v>
      </c>
      <c r="F132" s="197" t="s">
        <v>583</v>
      </c>
      <c r="H132" s="196">
        <v>75.87</v>
      </c>
      <c r="I132" s="195"/>
      <c r="L132" s="194"/>
      <c r="M132" s="193"/>
      <c r="T132" s="192"/>
      <c r="AT132" s="191" t="s">
        <v>154</v>
      </c>
      <c r="AU132" s="191" t="s">
        <v>0</v>
      </c>
      <c r="AV132" s="190" t="s">
        <v>121</v>
      </c>
      <c r="AW132" s="190" t="s">
        <v>82</v>
      </c>
      <c r="AX132" s="190" t="s">
        <v>38</v>
      </c>
      <c r="AY132" s="191" t="s">
        <v>116</v>
      </c>
    </row>
    <row r="133" spans="2:65" s="155" customFormat="1">
      <c r="B133" s="159"/>
      <c r="D133" s="127" t="s">
        <v>154</v>
      </c>
      <c r="E133" s="156" t="s">
        <v>1</v>
      </c>
      <c r="F133" s="162" t="s">
        <v>1059</v>
      </c>
      <c r="H133" s="161">
        <v>11.381</v>
      </c>
      <c r="I133" s="160"/>
      <c r="L133" s="159"/>
      <c r="M133" s="158"/>
      <c r="T133" s="157"/>
      <c r="AT133" s="156" t="s">
        <v>154</v>
      </c>
      <c r="AU133" s="156" t="s">
        <v>0</v>
      </c>
      <c r="AV133" s="155" t="s">
        <v>0</v>
      </c>
      <c r="AW133" s="155" t="s">
        <v>82</v>
      </c>
      <c r="AX133" s="155" t="s">
        <v>5</v>
      </c>
      <c r="AY133" s="156" t="s">
        <v>116</v>
      </c>
    </row>
    <row r="134" spans="2:65" s="2" customFormat="1" ht="33" customHeight="1">
      <c r="B134" s="3"/>
      <c r="C134" s="141" t="s">
        <v>213</v>
      </c>
      <c r="D134" s="141" t="s">
        <v>117</v>
      </c>
      <c r="E134" s="140" t="s">
        <v>1058</v>
      </c>
      <c r="F134" s="139" t="s">
        <v>1057</v>
      </c>
      <c r="G134" s="138" t="s">
        <v>190</v>
      </c>
      <c r="H134" s="137">
        <v>7.5869999999999997</v>
      </c>
      <c r="I134" s="136"/>
      <c r="J134" s="135">
        <f>ROUND(I134*H134,2)</f>
        <v>0</v>
      </c>
      <c r="K134" s="134"/>
      <c r="L134" s="3"/>
      <c r="M134" s="133" t="s">
        <v>1</v>
      </c>
      <c r="N134" s="132" t="s">
        <v>74</v>
      </c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0">
        <f>S134*H134</f>
        <v>0</v>
      </c>
      <c r="AR134" s="128" t="s">
        <v>129</v>
      </c>
      <c r="AT134" s="128" t="s">
        <v>117</v>
      </c>
      <c r="AU134" s="128" t="s">
        <v>0</v>
      </c>
      <c r="AY134" s="103" t="s">
        <v>116</v>
      </c>
      <c r="BE134" s="129">
        <f>IF(N134="základní",J134,0)</f>
        <v>0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03" t="s">
        <v>5</v>
      </c>
      <c r="BK134" s="129">
        <f>ROUND(I134*H134,2)</f>
        <v>0</v>
      </c>
      <c r="BL134" s="103" t="s">
        <v>129</v>
      </c>
      <c r="BM134" s="128" t="s">
        <v>1056</v>
      </c>
    </row>
    <row r="135" spans="2:65" s="2" customFormat="1" ht="26.1">
      <c r="B135" s="3"/>
      <c r="D135" s="127" t="s">
        <v>112</v>
      </c>
      <c r="F135" s="126" t="s">
        <v>1055</v>
      </c>
      <c r="I135" s="122"/>
      <c r="L135" s="3"/>
      <c r="M135" s="125"/>
      <c r="T135" s="62"/>
      <c r="AT135" s="103" t="s">
        <v>112</v>
      </c>
      <c r="AU135" s="103" t="s">
        <v>0</v>
      </c>
    </row>
    <row r="136" spans="2:65" s="2" customFormat="1">
      <c r="B136" s="3"/>
      <c r="D136" s="124" t="s">
        <v>110</v>
      </c>
      <c r="F136" s="123" t="s">
        <v>1054</v>
      </c>
      <c r="I136" s="122"/>
      <c r="L136" s="3"/>
      <c r="M136" s="125"/>
      <c r="T136" s="62"/>
      <c r="AT136" s="103" t="s">
        <v>110</v>
      </c>
      <c r="AU136" s="103" t="s">
        <v>0</v>
      </c>
    </row>
    <row r="137" spans="2:65" s="155" customFormat="1">
      <c r="B137" s="159"/>
      <c r="D137" s="127" t="s">
        <v>154</v>
      </c>
      <c r="E137" s="156" t="s">
        <v>1</v>
      </c>
      <c r="F137" s="162" t="s">
        <v>1016</v>
      </c>
      <c r="H137" s="161">
        <v>75.87</v>
      </c>
      <c r="I137" s="160"/>
      <c r="L137" s="159"/>
      <c r="M137" s="158"/>
      <c r="T137" s="157"/>
      <c r="AT137" s="156" t="s">
        <v>154</v>
      </c>
      <c r="AU137" s="156" t="s">
        <v>0</v>
      </c>
      <c r="AV137" s="155" t="s">
        <v>0</v>
      </c>
      <c r="AW137" s="155" t="s">
        <v>82</v>
      </c>
      <c r="AX137" s="155" t="s">
        <v>38</v>
      </c>
      <c r="AY137" s="156" t="s">
        <v>116</v>
      </c>
    </row>
    <row r="138" spans="2:65" s="190" customFormat="1">
      <c r="B138" s="194"/>
      <c r="D138" s="127" t="s">
        <v>154</v>
      </c>
      <c r="E138" s="191" t="s">
        <v>1</v>
      </c>
      <c r="F138" s="197" t="s">
        <v>583</v>
      </c>
      <c r="H138" s="196">
        <v>75.87</v>
      </c>
      <c r="I138" s="195"/>
      <c r="L138" s="194"/>
      <c r="M138" s="193"/>
      <c r="T138" s="192"/>
      <c r="AT138" s="191" t="s">
        <v>154</v>
      </c>
      <c r="AU138" s="191" t="s">
        <v>0</v>
      </c>
      <c r="AV138" s="190" t="s">
        <v>121</v>
      </c>
      <c r="AW138" s="190" t="s">
        <v>82</v>
      </c>
      <c r="AX138" s="190" t="s">
        <v>38</v>
      </c>
      <c r="AY138" s="191" t="s">
        <v>116</v>
      </c>
    </row>
    <row r="139" spans="2:65" s="155" customFormat="1">
      <c r="B139" s="159"/>
      <c r="D139" s="127" t="s">
        <v>154</v>
      </c>
      <c r="E139" s="156" t="s">
        <v>1</v>
      </c>
      <c r="F139" s="162" t="s">
        <v>1015</v>
      </c>
      <c r="H139" s="161">
        <v>7.5869999999999997</v>
      </c>
      <c r="I139" s="160"/>
      <c r="L139" s="159"/>
      <c r="M139" s="158"/>
      <c r="T139" s="157"/>
      <c r="AT139" s="156" t="s">
        <v>154</v>
      </c>
      <c r="AU139" s="156" t="s">
        <v>0</v>
      </c>
      <c r="AV139" s="155" t="s">
        <v>0</v>
      </c>
      <c r="AW139" s="155" t="s">
        <v>82</v>
      </c>
      <c r="AX139" s="155" t="s">
        <v>5</v>
      </c>
      <c r="AY139" s="156" t="s">
        <v>116</v>
      </c>
    </row>
    <row r="140" spans="2:65" s="2" customFormat="1" ht="33" customHeight="1">
      <c r="B140" s="3"/>
      <c r="C140" s="141" t="s">
        <v>201</v>
      </c>
      <c r="D140" s="141" t="s">
        <v>117</v>
      </c>
      <c r="E140" s="140" t="s">
        <v>1053</v>
      </c>
      <c r="F140" s="139" t="s">
        <v>1051</v>
      </c>
      <c r="G140" s="138" t="s">
        <v>183</v>
      </c>
      <c r="H140" s="137">
        <v>72.257000000000005</v>
      </c>
      <c r="I140" s="136"/>
      <c r="J140" s="135">
        <f>ROUND(I140*H140,2)</f>
        <v>0</v>
      </c>
      <c r="K140" s="134"/>
      <c r="L140" s="3"/>
      <c r="M140" s="133" t="s">
        <v>1</v>
      </c>
      <c r="N140" s="132" t="s">
        <v>74</v>
      </c>
      <c r="P140" s="131">
        <f>O140*H140</f>
        <v>0</v>
      </c>
      <c r="Q140" s="131">
        <v>2.0799999999999998E-3</v>
      </c>
      <c r="R140" s="131">
        <f>Q140*H140</f>
        <v>0.15029455999999999</v>
      </c>
      <c r="S140" s="131">
        <v>0</v>
      </c>
      <c r="T140" s="130">
        <f>S140*H140</f>
        <v>0</v>
      </c>
      <c r="AR140" s="128" t="s">
        <v>129</v>
      </c>
      <c r="AT140" s="128" t="s">
        <v>117</v>
      </c>
      <c r="AU140" s="128" t="s">
        <v>0</v>
      </c>
      <c r="AY140" s="103" t="s">
        <v>116</v>
      </c>
      <c r="BE140" s="129">
        <f>IF(N140="základní",J140,0)</f>
        <v>0</v>
      </c>
      <c r="BF140" s="129">
        <f>IF(N140="snížená",J140,0)</f>
        <v>0</v>
      </c>
      <c r="BG140" s="129">
        <f>IF(N140="zákl. přenesená",J140,0)</f>
        <v>0</v>
      </c>
      <c r="BH140" s="129">
        <f>IF(N140="sníž. přenesená",J140,0)</f>
        <v>0</v>
      </c>
      <c r="BI140" s="129">
        <f>IF(N140="nulová",J140,0)</f>
        <v>0</v>
      </c>
      <c r="BJ140" s="103" t="s">
        <v>5</v>
      </c>
      <c r="BK140" s="129">
        <f>ROUND(I140*H140,2)</f>
        <v>0</v>
      </c>
      <c r="BL140" s="103" t="s">
        <v>129</v>
      </c>
      <c r="BM140" s="128" t="s">
        <v>1052</v>
      </c>
    </row>
    <row r="141" spans="2:65" s="2" customFormat="1" ht="17.399999999999999">
      <c r="B141" s="3"/>
      <c r="D141" s="127" t="s">
        <v>112</v>
      </c>
      <c r="F141" s="126" t="s">
        <v>1051</v>
      </c>
      <c r="I141" s="122"/>
      <c r="L141" s="3"/>
      <c r="M141" s="125"/>
      <c r="T141" s="62"/>
      <c r="AT141" s="103" t="s">
        <v>112</v>
      </c>
      <c r="AU141" s="103" t="s">
        <v>0</v>
      </c>
    </row>
    <row r="142" spans="2:65" s="2" customFormat="1">
      <c r="B142" s="3"/>
      <c r="D142" s="124" t="s">
        <v>110</v>
      </c>
      <c r="F142" s="123" t="s">
        <v>1050</v>
      </c>
      <c r="I142" s="122"/>
      <c r="L142" s="3"/>
      <c r="M142" s="125"/>
      <c r="T142" s="62"/>
      <c r="AT142" s="103" t="s">
        <v>110</v>
      </c>
      <c r="AU142" s="103" t="s">
        <v>0</v>
      </c>
    </row>
    <row r="143" spans="2:65" s="155" customFormat="1">
      <c r="B143" s="159"/>
      <c r="D143" s="127" t="s">
        <v>154</v>
      </c>
      <c r="E143" s="156" t="s">
        <v>1</v>
      </c>
      <c r="F143" s="162" t="s">
        <v>1044</v>
      </c>
      <c r="H143" s="161">
        <v>72.257000000000005</v>
      </c>
      <c r="I143" s="160"/>
      <c r="L143" s="159"/>
      <c r="M143" s="158"/>
      <c r="T143" s="157"/>
      <c r="AT143" s="156" t="s">
        <v>154</v>
      </c>
      <c r="AU143" s="156" t="s">
        <v>0</v>
      </c>
      <c r="AV143" s="155" t="s">
        <v>0</v>
      </c>
      <c r="AW143" s="155" t="s">
        <v>82</v>
      </c>
      <c r="AX143" s="155" t="s">
        <v>5</v>
      </c>
      <c r="AY143" s="156" t="s">
        <v>116</v>
      </c>
    </row>
    <row r="144" spans="2:65" s="2" customFormat="1" ht="24.15" customHeight="1">
      <c r="B144" s="3"/>
      <c r="C144" s="141" t="s">
        <v>782</v>
      </c>
      <c r="D144" s="141" t="s">
        <v>117</v>
      </c>
      <c r="E144" s="140" t="s">
        <v>1049</v>
      </c>
      <c r="F144" s="139" t="s">
        <v>1048</v>
      </c>
      <c r="G144" s="138" t="s">
        <v>183</v>
      </c>
      <c r="H144" s="137">
        <v>72.257000000000005</v>
      </c>
      <c r="I144" s="136"/>
      <c r="J144" s="135">
        <f>ROUND(I144*H144,2)</f>
        <v>0</v>
      </c>
      <c r="K144" s="134"/>
      <c r="L144" s="3"/>
      <c r="M144" s="133" t="s">
        <v>1</v>
      </c>
      <c r="N144" s="132" t="s">
        <v>74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0">
        <f>S144*H144</f>
        <v>0</v>
      </c>
      <c r="AR144" s="128" t="s">
        <v>129</v>
      </c>
      <c r="AT144" s="128" t="s">
        <v>117</v>
      </c>
      <c r="AU144" s="128" t="s">
        <v>0</v>
      </c>
      <c r="AY144" s="103" t="s">
        <v>116</v>
      </c>
      <c r="BE144" s="129">
        <f>IF(N144="základní",J144,0)</f>
        <v>0</v>
      </c>
      <c r="BF144" s="129">
        <f>IF(N144="snížená",J144,0)</f>
        <v>0</v>
      </c>
      <c r="BG144" s="129">
        <f>IF(N144="zákl. přenesená",J144,0)</f>
        <v>0</v>
      </c>
      <c r="BH144" s="129">
        <f>IF(N144="sníž. přenesená",J144,0)</f>
        <v>0</v>
      </c>
      <c r="BI144" s="129">
        <f>IF(N144="nulová",J144,0)</f>
        <v>0</v>
      </c>
      <c r="BJ144" s="103" t="s">
        <v>5</v>
      </c>
      <c r="BK144" s="129">
        <f>ROUND(I144*H144,2)</f>
        <v>0</v>
      </c>
      <c r="BL144" s="103" t="s">
        <v>129</v>
      </c>
      <c r="BM144" s="128" t="s">
        <v>1047</v>
      </c>
    </row>
    <row r="145" spans="2:65" s="2" customFormat="1" ht="26.1">
      <c r="B145" s="3"/>
      <c r="D145" s="127" t="s">
        <v>112</v>
      </c>
      <c r="F145" s="126" t="s">
        <v>1046</v>
      </c>
      <c r="I145" s="122"/>
      <c r="L145" s="3"/>
      <c r="M145" s="125"/>
      <c r="T145" s="62"/>
      <c r="AT145" s="103" t="s">
        <v>112</v>
      </c>
      <c r="AU145" s="103" t="s">
        <v>0</v>
      </c>
    </row>
    <row r="146" spans="2:65" s="2" customFormat="1">
      <c r="B146" s="3"/>
      <c r="D146" s="124" t="s">
        <v>110</v>
      </c>
      <c r="F146" s="123" t="s">
        <v>1045</v>
      </c>
      <c r="I146" s="122"/>
      <c r="L146" s="3"/>
      <c r="M146" s="125"/>
      <c r="T146" s="62"/>
      <c r="AT146" s="103" t="s">
        <v>110</v>
      </c>
      <c r="AU146" s="103" t="s">
        <v>0</v>
      </c>
    </row>
    <row r="147" spans="2:65" s="155" customFormat="1">
      <c r="B147" s="159"/>
      <c r="D147" s="127" t="s">
        <v>154</v>
      </c>
      <c r="E147" s="156" t="s">
        <v>1</v>
      </c>
      <c r="F147" s="162" t="s">
        <v>1044</v>
      </c>
      <c r="H147" s="161">
        <v>72.257000000000005</v>
      </c>
      <c r="I147" s="160"/>
      <c r="L147" s="159"/>
      <c r="M147" s="158"/>
      <c r="T147" s="157"/>
      <c r="AT147" s="156" t="s">
        <v>154</v>
      </c>
      <c r="AU147" s="156" t="s">
        <v>0</v>
      </c>
      <c r="AV147" s="155" t="s">
        <v>0</v>
      </c>
      <c r="AW147" s="155" t="s">
        <v>82</v>
      </c>
      <c r="AX147" s="155" t="s">
        <v>5</v>
      </c>
      <c r="AY147" s="156" t="s">
        <v>116</v>
      </c>
    </row>
    <row r="148" spans="2:65" s="2" customFormat="1" ht="24.15" customHeight="1">
      <c r="B148" s="3"/>
      <c r="C148" s="141" t="s">
        <v>775</v>
      </c>
      <c r="D148" s="141" t="s">
        <v>117</v>
      </c>
      <c r="E148" s="140" t="s">
        <v>1043</v>
      </c>
      <c r="F148" s="139" t="s">
        <v>1042</v>
      </c>
      <c r="G148" s="138" t="s">
        <v>130</v>
      </c>
      <c r="H148" s="137">
        <v>1.248</v>
      </c>
      <c r="I148" s="136"/>
      <c r="J148" s="135">
        <f>ROUND(I148*H148,2)</f>
        <v>0</v>
      </c>
      <c r="K148" s="134"/>
      <c r="L148" s="3"/>
      <c r="M148" s="133" t="s">
        <v>1</v>
      </c>
      <c r="N148" s="132" t="s">
        <v>74</v>
      </c>
      <c r="P148" s="131">
        <f>O148*H148</f>
        <v>0</v>
      </c>
      <c r="Q148" s="131">
        <v>5.77E-3</v>
      </c>
      <c r="R148" s="131">
        <f>Q148*H148</f>
        <v>7.2009600000000002E-3</v>
      </c>
      <c r="S148" s="131">
        <v>0</v>
      </c>
      <c r="T148" s="130">
        <f>S148*H148</f>
        <v>0</v>
      </c>
      <c r="AR148" s="128" t="s">
        <v>129</v>
      </c>
      <c r="AT148" s="128" t="s">
        <v>117</v>
      </c>
      <c r="AU148" s="128" t="s">
        <v>0</v>
      </c>
      <c r="AY148" s="103" t="s">
        <v>116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03" t="s">
        <v>5</v>
      </c>
      <c r="BK148" s="129">
        <f>ROUND(I148*H148,2)</f>
        <v>0</v>
      </c>
      <c r="BL148" s="103" t="s">
        <v>129</v>
      </c>
      <c r="BM148" s="128" t="s">
        <v>1041</v>
      </c>
    </row>
    <row r="149" spans="2:65" s="2" customFormat="1" ht="26.1">
      <c r="B149" s="3"/>
      <c r="D149" s="127" t="s">
        <v>112</v>
      </c>
      <c r="F149" s="126" t="s">
        <v>1040</v>
      </c>
      <c r="I149" s="122"/>
      <c r="L149" s="3"/>
      <c r="M149" s="125"/>
      <c r="T149" s="62"/>
      <c r="AT149" s="103" t="s">
        <v>112</v>
      </c>
      <c r="AU149" s="103" t="s">
        <v>0</v>
      </c>
    </row>
    <row r="150" spans="2:65" s="2" customFormat="1">
      <c r="B150" s="3"/>
      <c r="D150" s="124" t="s">
        <v>110</v>
      </c>
      <c r="F150" s="123" t="s">
        <v>1039</v>
      </c>
      <c r="I150" s="122"/>
      <c r="L150" s="3"/>
      <c r="M150" s="125"/>
      <c r="T150" s="62"/>
      <c r="AT150" s="103" t="s">
        <v>110</v>
      </c>
      <c r="AU150" s="103" t="s">
        <v>0</v>
      </c>
    </row>
    <row r="151" spans="2:65" s="2" customFormat="1" ht="18">
      <c r="B151" s="3"/>
      <c r="D151" s="127" t="s">
        <v>233</v>
      </c>
      <c r="F151" s="174" t="s">
        <v>1038</v>
      </c>
      <c r="I151" s="122"/>
      <c r="L151" s="3"/>
      <c r="M151" s="125"/>
      <c r="T151" s="62"/>
      <c r="AT151" s="103" t="s">
        <v>233</v>
      </c>
      <c r="AU151" s="103" t="s">
        <v>0</v>
      </c>
    </row>
    <row r="152" spans="2:65" s="2" customFormat="1" ht="21.75" customHeight="1">
      <c r="B152" s="3"/>
      <c r="C152" s="173" t="s">
        <v>104</v>
      </c>
      <c r="D152" s="173" t="s">
        <v>125</v>
      </c>
      <c r="E152" s="172" t="s">
        <v>1037</v>
      </c>
      <c r="F152" s="171" t="s">
        <v>1035</v>
      </c>
      <c r="G152" s="170" t="s">
        <v>130</v>
      </c>
      <c r="H152" s="169">
        <v>1.248</v>
      </c>
      <c r="I152" s="168"/>
      <c r="J152" s="167">
        <f>ROUND(I152*H152,2)</f>
        <v>0</v>
      </c>
      <c r="K152" s="166"/>
      <c r="L152" s="165"/>
      <c r="M152" s="164" t="s">
        <v>1</v>
      </c>
      <c r="N152" s="163" t="s">
        <v>74</v>
      </c>
      <c r="P152" s="131">
        <f>O152*H152</f>
        <v>0</v>
      </c>
      <c r="Q152" s="131">
        <v>1</v>
      </c>
      <c r="R152" s="131">
        <f>Q152*H152</f>
        <v>1.248</v>
      </c>
      <c r="S152" s="131">
        <v>0</v>
      </c>
      <c r="T152" s="130">
        <f>S152*H152</f>
        <v>0</v>
      </c>
      <c r="AR152" s="128" t="s">
        <v>213</v>
      </c>
      <c r="AT152" s="128" t="s">
        <v>125</v>
      </c>
      <c r="AU152" s="128" t="s">
        <v>0</v>
      </c>
      <c r="AY152" s="103" t="s">
        <v>116</v>
      </c>
      <c r="BE152" s="129">
        <f>IF(N152="základní",J152,0)</f>
        <v>0</v>
      </c>
      <c r="BF152" s="129">
        <f>IF(N152="snížená",J152,0)</f>
        <v>0</v>
      </c>
      <c r="BG152" s="129">
        <f>IF(N152="zákl. přenesená",J152,0)</f>
        <v>0</v>
      </c>
      <c r="BH152" s="129">
        <f>IF(N152="sníž. přenesená",J152,0)</f>
        <v>0</v>
      </c>
      <c r="BI152" s="129">
        <f>IF(N152="nulová",J152,0)</f>
        <v>0</v>
      </c>
      <c r="BJ152" s="103" t="s">
        <v>5</v>
      </c>
      <c r="BK152" s="129">
        <f>ROUND(I152*H152,2)</f>
        <v>0</v>
      </c>
      <c r="BL152" s="103" t="s">
        <v>129</v>
      </c>
      <c r="BM152" s="128" t="s">
        <v>1036</v>
      </c>
    </row>
    <row r="153" spans="2:65" s="2" customFormat="1">
      <c r="B153" s="3"/>
      <c r="D153" s="127" t="s">
        <v>112</v>
      </c>
      <c r="F153" s="126" t="s">
        <v>1035</v>
      </c>
      <c r="I153" s="122"/>
      <c r="L153" s="3"/>
      <c r="M153" s="125"/>
      <c r="T153" s="62"/>
      <c r="AT153" s="103" t="s">
        <v>112</v>
      </c>
      <c r="AU153" s="103" t="s">
        <v>0</v>
      </c>
    </row>
    <row r="154" spans="2:65" s="2" customFormat="1" ht="18">
      <c r="B154" s="3"/>
      <c r="D154" s="127" t="s">
        <v>233</v>
      </c>
      <c r="F154" s="174" t="s">
        <v>1034</v>
      </c>
      <c r="I154" s="122"/>
      <c r="L154" s="3"/>
      <c r="M154" s="125"/>
      <c r="T154" s="62"/>
      <c r="AT154" s="103" t="s">
        <v>233</v>
      </c>
      <c r="AU154" s="103" t="s">
        <v>0</v>
      </c>
    </row>
    <row r="155" spans="2:65" s="2" customFormat="1" ht="33" customHeight="1">
      <c r="B155" s="3"/>
      <c r="C155" s="141" t="s">
        <v>329</v>
      </c>
      <c r="D155" s="141" t="s">
        <v>117</v>
      </c>
      <c r="E155" s="140" t="s">
        <v>1033</v>
      </c>
      <c r="F155" s="139" t="s">
        <v>1032</v>
      </c>
      <c r="G155" s="138" t="s">
        <v>190</v>
      </c>
      <c r="H155" s="137">
        <v>30.347999999999999</v>
      </c>
      <c r="I155" s="136"/>
      <c r="J155" s="135">
        <f>ROUND(I155*H155,2)</f>
        <v>0</v>
      </c>
      <c r="K155" s="134"/>
      <c r="L155" s="3"/>
      <c r="M155" s="133" t="s">
        <v>1</v>
      </c>
      <c r="N155" s="132" t="s">
        <v>74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0">
        <f>S155*H155</f>
        <v>0</v>
      </c>
      <c r="AR155" s="128" t="s">
        <v>129</v>
      </c>
      <c r="AT155" s="128" t="s">
        <v>117</v>
      </c>
      <c r="AU155" s="128" t="s">
        <v>0</v>
      </c>
      <c r="AY155" s="103" t="s">
        <v>116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03" t="s">
        <v>5</v>
      </c>
      <c r="BK155" s="129">
        <f>ROUND(I155*H155,2)</f>
        <v>0</v>
      </c>
      <c r="BL155" s="103" t="s">
        <v>129</v>
      </c>
      <c r="BM155" s="128" t="s">
        <v>1031</v>
      </c>
    </row>
    <row r="156" spans="2:65" s="2" customFormat="1" ht="34.799999999999997">
      <c r="B156" s="3"/>
      <c r="D156" s="127" t="s">
        <v>112</v>
      </c>
      <c r="F156" s="126" t="s">
        <v>1030</v>
      </c>
      <c r="I156" s="122"/>
      <c r="L156" s="3"/>
      <c r="M156" s="125"/>
      <c r="T156" s="62"/>
      <c r="AT156" s="103" t="s">
        <v>112</v>
      </c>
      <c r="AU156" s="103" t="s">
        <v>0</v>
      </c>
    </row>
    <row r="157" spans="2:65" s="2" customFormat="1">
      <c r="B157" s="3"/>
      <c r="D157" s="124" t="s">
        <v>110</v>
      </c>
      <c r="F157" s="123" t="s">
        <v>1029</v>
      </c>
      <c r="I157" s="122"/>
      <c r="L157" s="3"/>
      <c r="M157" s="125"/>
      <c r="T157" s="62"/>
      <c r="AT157" s="103" t="s">
        <v>110</v>
      </c>
      <c r="AU157" s="103" t="s">
        <v>0</v>
      </c>
    </row>
    <row r="158" spans="2:65" s="155" customFormat="1">
      <c r="B158" s="159"/>
      <c r="D158" s="127" t="s">
        <v>154</v>
      </c>
      <c r="E158" s="156" t="s">
        <v>1</v>
      </c>
      <c r="F158" s="162" t="s">
        <v>1016</v>
      </c>
      <c r="H158" s="161">
        <v>75.87</v>
      </c>
      <c r="I158" s="160"/>
      <c r="L158" s="159"/>
      <c r="M158" s="158"/>
      <c r="T158" s="157"/>
      <c r="AT158" s="156" t="s">
        <v>154</v>
      </c>
      <c r="AU158" s="156" t="s">
        <v>0</v>
      </c>
      <c r="AV158" s="155" t="s">
        <v>0</v>
      </c>
      <c r="AW158" s="155" t="s">
        <v>82</v>
      </c>
      <c r="AX158" s="155" t="s">
        <v>38</v>
      </c>
      <c r="AY158" s="156" t="s">
        <v>116</v>
      </c>
    </row>
    <row r="159" spans="2:65" s="190" customFormat="1">
      <c r="B159" s="194"/>
      <c r="D159" s="127" t="s">
        <v>154</v>
      </c>
      <c r="E159" s="191" t="s">
        <v>1</v>
      </c>
      <c r="F159" s="197" t="s">
        <v>583</v>
      </c>
      <c r="H159" s="196">
        <v>75.87</v>
      </c>
      <c r="I159" s="195"/>
      <c r="L159" s="194"/>
      <c r="M159" s="193"/>
      <c r="T159" s="192"/>
      <c r="AT159" s="191" t="s">
        <v>154</v>
      </c>
      <c r="AU159" s="191" t="s">
        <v>0</v>
      </c>
      <c r="AV159" s="190" t="s">
        <v>121</v>
      </c>
      <c r="AW159" s="190" t="s">
        <v>82</v>
      </c>
      <c r="AX159" s="190" t="s">
        <v>38</v>
      </c>
      <c r="AY159" s="191" t="s">
        <v>116</v>
      </c>
    </row>
    <row r="160" spans="2:65" s="155" customFormat="1">
      <c r="B160" s="159"/>
      <c r="D160" s="127" t="s">
        <v>154</v>
      </c>
      <c r="E160" s="156" t="s">
        <v>1</v>
      </c>
      <c r="F160" s="162" t="s">
        <v>1028</v>
      </c>
      <c r="H160" s="161">
        <v>30.347999999999999</v>
      </c>
      <c r="I160" s="160"/>
      <c r="L160" s="159"/>
      <c r="M160" s="158"/>
      <c r="T160" s="157"/>
      <c r="AT160" s="156" t="s">
        <v>154</v>
      </c>
      <c r="AU160" s="156" t="s">
        <v>0</v>
      </c>
      <c r="AV160" s="155" t="s">
        <v>0</v>
      </c>
      <c r="AW160" s="155" t="s">
        <v>82</v>
      </c>
      <c r="AX160" s="155" t="s">
        <v>5</v>
      </c>
      <c r="AY160" s="156" t="s">
        <v>116</v>
      </c>
    </row>
    <row r="161" spans="2:65" s="2" customFormat="1" ht="33" customHeight="1">
      <c r="B161" s="3"/>
      <c r="C161" s="141" t="s">
        <v>759</v>
      </c>
      <c r="D161" s="141" t="s">
        <v>117</v>
      </c>
      <c r="E161" s="140" t="s">
        <v>1027</v>
      </c>
      <c r="F161" s="139" t="s">
        <v>1026</v>
      </c>
      <c r="G161" s="138" t="s">
        <v>190</v>
      </c>
      <c r="H161" s="137">
        <v>37.935000000000002</v>
      </c>
      <c r="I161" s="136"/>
      <c r="J161" s="135">
        <f>ROUND(I161*H161,2)</f>
        <v>0</v>
      </c>
      <c r="K161" s="134"/>
      <c r="L161" s="3"/>
      <c r="M161" s="133" t="s">
        <v>1</v>
      </c>
      <c r="N161" s="132" t="s">
        <v>74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0">
        <f>S161*H161</f>
        <v>0</v>
      </c>
      <c r="AR161" s="128" t="s">
        <v>129</v>
      </c>
      <c r="AT161" s="128" t="s">
        <v>117</v>
      </c>
      <c r="AU161" s="128" t="s">
        <v>0</v>
      </c>
      <c r="AY161" s="103" t="s">
        <v>116</v>
      </c>
      <c r="BE161" s="129">
        <f>IF(N161="základní",J161,0)</f>
        <v>0</v>
      </c>
      <c r="BF161" s="129">
        <f>IF(N161="snížená",J161,0)</f>
        <v>0</v>
      </c>
      <c r="BG161" s="129">
        <f>IF(N161="zákl. přenesená",J161,0)</f>
        <v>0</v>
      </c>
      <c r="BH161" s="129">
        <f>IF(N161="sníž. přenesená",J161,0)</f>
        <v>0</v>
      </c>
      <c r="BI161" s="129">
        <f>IF(N161="nulová",J161,0)</f>
        <v>0</v>
      </c>
      <c r="BJ161" s="103" t="s">
        <v>5</v>
      </c>
      <c r="BK161" s="129">
        <f>ROUND(I161*H161,2)</f>
        <v>0</v>
      </c>
      <c r="BL161" s="103" t="s">
        <v>129</v>
      </c>
      <c r="BM161" s="128" t="s">
        <v>1025</v>
      </c>
    </row>
    <row r="162" spans="2:65" s="2" customFormat="1" ht="34.799999999999997">
      <c r="B162" s="3"/>
      <c r="D162" s="127" t="s">
        <v>112</v>
      </c>
      <c r="F162" s="126" t="s">
        <v>1024</v>
      </c>
      <c r="I162" s="122"/>
      <c r="L162" s="3"/>
      <c r="M162" s="125"/>
      <c r="T162" s="62"/>
      <c r="AT162" s="103" t="s">
        <v>112</v>
      </c>
      <c r="AU162" s="103" t="s">
        <v>0</v>
      </c>
    </row>
    <row r="163" spans="2:65" s="2" customFormat="1">
      <c r="B163" s="3"/>
      <c r="D163" s="124" t="s">
        <v>110</v>
      </c>
      <c r="F163" s="123" t="s">
        <v>1023</v>
      </c>
      <c r="I163" s="122"/>
      <c r="L163" s="3"/>
      <c r="M163" s="125"/>
      <c r="T163" s="62"/>
      <c r="AT163" s="103" t="s">
        <v>110</v>
      </c>
      <c r="AU163" s="103" t="s">
        <v>0</v>
      </c>
    </row>
    <row r="164" spans="2:65" s="155" customFormat="1">
      <c r="B164" s="159"/>
      <c r="D164" s="127" t="s">
        <v>154</v>
      </c>
      <c r="E164" s="156" t="s">
        <v>1</v>
      </c>
      <c r="F164" s="162" t="s">
        <v>1016</v>
      </c>
      <c r="H164" s="161">
        <v>75.87</v>
      </c>
      <c r="I164" s="160"/>
      <c r="L164" s="159"/>
      <c r="M164" s="158"/>
      <c r="T164" s="157"/>
      <c r="AT164" s="156" t="s">
        <v>154</v>
      </c>
      <c r="AU164" s="156" t="s">
        <v>0</v>
      </c>
      <c r="AV164" s="155" t="s">
        <v>0</v>
      </c>
      <c r="AW164" s="155" t="s">
        <v>82</v>
      </c>
      <c r="AX164" s="155" t="s">
        <v>38</v>
      </c>
      <c r="AY164" s="156" t="s">
        <v>116</v>
      </c>
    </row>
    <row r="165" spans="2:65" s="190" customFormat="1">
      <c r="B165" s="194"/>
      <c r="D165" s="127" t="s">
        <v>154</v>
      </c>
      <c r="E165" s="191" t="s">
        <v>1</v>
      </c>
      <c r="F165" s="197" t="s">
        <v>583</v>
      </c>
      <c r="H165" s="196">
        <v>75.87</v>
      </c>
      <c r="I165" s="195"/>
      <c r="L165" s="194"/>
      <c r="M165" s="193"/>
      <c r="T165" s="192"/>
      <c r="AT165" s="191" t="s">
        <v>154</v>
      </c>
      <c r="AU165" s="191" t="s">
        <v>0</v>
      </c>
      <c r="AV165" s="190" t="s">
        <v>121</v>
      </c>
      <c r="AW165" s="190" t="s">
        <v>82</v>
      </c>
      <c r="AX165" s="190" t="s">
        <v>38</v>
      </c>
      <c r="AY165" s="191" t="s">
        <v>116</v>
      </c>
    </row>
    <row r="166" spans="2:65" s="155" customFormat="1">
      <c r="B166" s="159"/>
      <c r="D166" s="127" t="s">
        <v>154</v>
      </c>
      <c r="E166" s="156" t="s">
        <v>1</v>
      </c>
      <c r="F166" s="162" t="s">
        <v>1022</v>
      </c>
      <c r="H166" s="161">
        <v>37.935000000000002</v>
      </c>
      <c r="I166" s="160"/>
      <c r="L166" s="159"/>
      <c r="M166" s="158"/>
      <c r="T166" s="157"/>
      <c r="AT166" s="156" t="s">
        <v>154</v>
      </c>
      <c r="AU166" s="156" t="s">
        <v>0</v>
      </c>
      <c r="AV166" s="155" t="s">
        <v>0</v>
      </c>
      <c r="AW166" s="155" t="s">
        <v>82</v>
      </c>
      <c r="AX166" s="155" t="s">
        <v>5</v>
      </c>
      <c r="AY166" s="156" t="s">
        <v>116</v>
      </c>
    </row>
    <row r="167" spans="2:65" s="2" customFormat="1" ht="33" customHeight="1">
      <c r="B167" s="3"/>
      <c r="C167" s="141" t="s">
        <v>753</v>
      </c>
      <c r="D167" s="141" t="s">
        <v>117</v>
      </c>
      <c r="E167" s="140" t="s">
        <v>1021</v>
      </c>
      <c r="F167" s="139" t="s">
        <v>1020</v>
      </c>
      <c r="G167" s="138" t="s">
        <v>190</v>
      </c>
      <c r="H167" s="137">
        <v>7.5869999999999997</v>
      </c>
      <c r="I167" s="136"/>
      <c r="J167" s="135">
        <f>ROUND(I167*H167,2)</f>
        <v>0</v>
      </c>
      <c r="K167" s="134"/>
      <c r="L167" s="3"/>
      <c r="M167" s="133" t="s">
        <v>1</v>
      </c>
      <c r="N167" s="132" t="s">
        <v>74</v>
      </c>
      <c r="P167" s="131">
        <f>O167*H167</f>
        <v>0</v>
      </c>
      <c r="Q167" s="131">
        <v>0</v>
      </c>
      <c r="R167" s="131">
        <f>Q167*H167</f>
        <v>0</v>
      </c>
      <c r="S167" s="131">
        <v>0</v>
      </c>
      <c r="T167" s="130">
        <f>S167*H167</f>
        <v>0</v>
      </c>
      <c r="AR167" s="128" t="s">
        <v>129</v>
      </c>
      <c r="AT167" s="128" t="s">
        <v>117</v>
      </c>
      <c r="AU167" s="128" t="s">
        <v>0</v>
      </c>
      <c r="AY167" s="103" t="s">
        <v>116</v>
      </c>
      <c r="BE167" s="129">
        <f>IF(N167="základní",J167,0)</f>
        <v>0</v>
      </c>
      <c r="BF167" s="129">
        <f>IF(N167="snížená",J167,0)</f>
        <v>0</v>
      </c>
      <c r="BG167" s="129">
        <f>IF(N167="zákl. přenesená",J167,0)</f>
        <v>0</v>
      </c>
      <c r="BH167" s="129">
        <f>IF(N167="sníž. přenesená",J167,0)</f>
        <v>0</v>
      </c>
      <c r="BI167" s="129">
        <f>IF(N167="nulová",J167,0)</f>
        <v>0</v>
      </c>
      <c r="BJ167" s="103" t="s">
        <v>5</v>
      </c>
      <c r="BK167" s="129">
        <f>ROUND(I167*H167,2)</f>
        <v>0</v>
      </c>
      <c r="BL167" s="103" t="s">
        <v>129</v>
      </c>
      <c r="BM167" s="128" t="s">
        <v>1019</v>
      </c>
    </row>
    <row r="168" spans="2:65" s="2" customFormat="1" ht="34.799999999999997">
      <c r="B168" s="3"/>
      <c r="D168" s="127" t="s">
        <v>112</v>
      </c>
      <c r="F168" s="126" t="s">
        <v>1018</v>
      </c>
      <c r="I168" s="122"/>
      <c r="L168" s="3"/>
      <c r="M168" s="125"/>
      <c r="T168" s="62"/>
      <c r="AT168" s="103" t="s">
        <v>112</v>
      </c>
      <c r="AU168" s="103" t="s">
        <v>0</v>
      </c>
    </row>
    <row r="169" spans="2:65" s="2" customFormat="1">
      <c r="B169" s="3"/>
      <c r="D169" s="124" t="s">
        <v>110</v>
      </c>
      <c r="F169" s="123" t="s">
        <v>1017</v>
      </c>
      <c r="I169" s="122"/>
      <c r="L169" s="3"/>
      <c r="M169" s="125"/>
      <c r="T169" s="62"/>
      <c r="AT169" s="103" t="s">
        <v>110</v>
      </c>
      <c r="AU169" s="103" t="s">
        <v>0</v>
      </c>
    </row>
    <row r="170" spans="2:65" s="155" customFormat="1">
      <c r="B170" s="159"/>
      <c r="D170" s="127" t="s">
        <v>154</v>
      </c>
      <c r="E170" s="156" t="s">
        <v>1</v>
      </c>
      <c r="F170" s="162" t="s">
        <v>1016</v>
      </c>
      <c r="H170" s="161">
        <v>75.87</v>
      </c>
      <c r="I170" s="160"/>
      <c r="L170" s="159"/>
      <c r="M170" s="158"/>
      <c r="T170" s="157"/>
      <c r="AT170" s="156" t="s">
        <v>154</v>
      </c>
      <c r="AU170" s="156" t="s">
        <v>0</v>
      </c>
      <c r="AV170" s="155" t="s">
        <v>0</v>
      </c>
      <c r="AW170" s="155" t="s">
        <v>82</v>
      </c>
      <c r="AX170" s="155" t="s">
        <v>38</v>
      </c>
      <c r="AY170" s="156" t="s">
        <v>116</v>
      </c>
    </row>
    <row r="171" spans="2:65" s="190" customFormat="1">
      <c r="B171" s="194"/>
      <c r="D171" s="127" t="s">
        <v>154</v>
      </c>
      <c r="E171" s="191" t="s">
        <v>1</v>
      </c>
      <c r="F171" s="197" t="s">
        <v>583</v>
      </c>
      <c r="H171" s="196">
        <v>75.87</v>
      </c>
      <c r="I171" s="195"/>
      <c r="L171" s="194"/>
      <c r="M171" s="193"/>
      <c r="T171" s="192"/>
      <c r="AT171" s="191" t="s">
        <v>154</v>
      </c>
      <c r="AU171" s="191" t="s">
        <v>0</v>
      </c>
      <c r="AV171" s="190" t="s">
        <v>121</v>
      </c>
      <c r="AW171" s="190" t="s">
        <v>82</v>
      </c>
      <c r="AX171" s="190" t="s">
        <v>38</v>
      </c>
      <c r="AY171" s="191" t="s">
        <v>116</v>
      </c>
    </row>
    <row r="172" spans="2:65" s="155" customFormat="1">
      <c r="B172" s="159"/>
      <c r="D172" s="127" t="s">
        <v>154</v>
      </c>
      <c r="E172" s="156" t="s">
        <v>1</v>
      </c>
      <c r="F172" s="162" t="s">
        <v>1015</v>
      </c>
      <c r="H172" s="161">
        <v>7.5869999999999997</v>
      </c>
      <c r="I172" s="160"/>
      <c r="L172" s="159"/>
      <c r="M172" s="158"/>
      <c r="T172" s="157"/>
      <c r="AT172" s="156" t="s">
        <v>154</v>
      </c>
      <c r="AU172" s="156" t="s">
        <v>0</v>
      </c>
      <c r="AV172" s="155" t="s">
        <v>0</v>
      </c>
      <c r="AW172" s="155" t="s">
        <v>82</v>
      </c>
      <c r="AX172" s="155" t="s">
        <v>5</v>
      </c>
      <c r="AY172" s="156" t="s">
        <v>116</v>
      </c>
    </row>
    <row r="173" spans="2:65" s="2" customFormat="1" ht="37.799999999999997" customHeight="1">
      <c r="B173" s="3"/>
      <c r="C173" s="141" t="s">
        <v>744</v>
      </c>
      <c r="D173" s="141" t="s">
        <v>117</v>
      </c>
      <c r="E173" s="140" t="s">
        <v>716</v>
      </c>
      <c r="F173" s="139" t="s">
        <v>715</v>
      </c>
      <c r="G173" s="138" t="s">
        <v>190</v>
      </c>
      <c r="H173" s="137">
        <v>89.823999999999998</v>
      </c>
      <c r="I173" s="136"/>
      <c r="J173" s="135">
        <f>ROUND(I173*H173,2)</f>
        <v>0</v>
      </c>
      <c r="K173" s="134"/>
      <c r="L173" s="3"/>
      <c r="M173" s="133" t="s">
        <v>1</v>
      </c>
      <c r="N173" s="132" t="s">
        <v>74</v>
      </c>
      <c r="P173" s="131">
        <f>O173*H173</f>
        <v>0</v>
      </c>
      <c r="Q173" s="131">
        <v>0</v>
      </c>
      <c r="R173" s="131">
        <f>Q173*H173</f>
        <v>0</v>
      </c>
      <c r="S173" s="131">
        <v>0</v>
      </c>
      <c r="T173" s="130">
        <f>S173*H173</f>
        <v>0</v>
      </c>
      <c r="AR173" s="128" t="s">
        <v>129</v>
      </c>
      <c r="AT173" s="128" t="s">
        <v>117</v>
      </c>
      <c r="AU173" s="128" t="s">
        <v>0</v>
      </c>
      <c r="AY173" s="103" t="s">
        <v>116</v>
      </c>
      <c r="BE173" s="129">
        <f>IF(N173="základní",J173,0)</f>
        <v>0</v>
      </c>
      <c r="BF173" s="129">
        <f>IF(N173="snížená",J173,0)</f>
        <v>0</v>
      </c>
      <c r="BG173" s="129">
        <f>IF(N173="zákl. přenesená",J173,0)</f>
        <v>0</v>
      </c>
      <c r="BH173" s="129">
        <f>IF(N173="sníž. přenesená",J173,0)</f>
        <v>0</v>
      </c>
      <c r="BI173" s="129">
        <f>IF(N173="nulová",J173,0)</f>
        <v>0</v>
      </c>
      <c r="BJ173" s="103" t="s">
        <v>5</v>
      </c>
      <c r="BK173" s="129">
        <f>ROUND(I173*H173,2)</f>
        <v>0</v>
      </c>
      <c r="BL173" s="103" t="s">
        <v>129</v>
      </c>
      <c r="BM173" s="128" t="s">
        <v>1014</v>
      </c>
    </row>
    <row r="174" spans="2:65" s="2" customFormat="1" ht="34.799999999999997">
      <c r="B174" s="3"/>
      <c r="D174" s="127" t="s">
        <v>112</v>
      </c>
      <c r="F174" s="126" t="s">
        <v>713</v>
      </c>
      <c r="I174" s="122"/>
      <c r="L174" s="3"/>
      <c r="M174" s="125"/>
      <c r="T174" s="62"/>
      <c r="AT174" s="103" t="s">
        <v>112</v>
      </c>
      <c r="AU174" s="103" t="s">
        <v>0</v>
      </c>
    </row>
    <row r="175" spans="2:65" s="2" customFormat="1">
      <c r="B175" s="3"/>
      <c r="D175" s="124" t="s">
        <v>110</v>
      </c>
      <c r="F175" s="123" t="s">
        <v>712</v>
      </c>
      <c r="I175" s="122"/>
      <c r="L175" s="3"/>
      <c r="M175" s="125"/>
      <c r="T175" s="62"/>
      <c r="AT175" s="103" t="s">
        <v>110</v>
      </c>
      <c r="AU175" s="103" t="s">
        <v>0</v>
      </c>
    </row>
    <row r="176" spans="2:65" s="183" customFormat="1">
      <c r="B176" s="187"/>
      <c r="D176" s="127" t="s">
        <v>154</v>
      </c>
      <c r="E176" s="184" t="s">
        <v>1</v>
      </c>
      <c r="F176" s="189" t="s">
        <v>614</v>
      </c>
      <c r="H176" s="184" t="s">
        <v>1</v>
      </c>
      <c r="I176" s="188"/>
      <c r="L176" s="187"/>
      <c r="M176" s="186"/>
      <c r="T176" s="185"/>
      <c r="AT176" s="184" t="s">
        <v>154</v>
      </c>
      <c r="AU176" s="184" t="s">
        <v>0</v>
      </c>
      <c r="AV176" s="183" t="s">
        <v>5</v>
      </c>
      <c r="AW176" s="183" t="s">
        <v>82</v>
      </c>
      <c r="AX176" s="183" t="s">
        <v>38</v>
      </c>
      <c r="AY176" s="184" t="s">
        <v>116</v>
      </c>
    </row>
    <row r="177" spans="2:65" s="155" customFormat="1">
      <c r="B177" s="159"/>
      <c r="D177" s="127" t="s">
        <v>154</v>
      </c>
      <c r="E177" s="156" t="s">
        <v>1</v>
      </c>
      <c r="F177" s="162" t="s">
        <v>994</v>
      </c>
      <c r="H177" s="161">
        <v>11.381</v>
      </c>
      <c r="I177" s="160"/>
      <c r="L177" s="159"/>
      <c r="M177" s="158"/>
      <c r="T177" s="157"/>
      <c r="AT177" s="156" t="s">
        <v>154</v>
      </c>
      <c r="AU177" s="156" t="s">
        <v>0</v>
      </c>
      <c r="AV177" s="155" t="s">
        <v>0</v>
      </c>
      <c r="AW177" s="155" t="s">
        <v>82</v>
      </c>
      <c r="AX177" s="155" t="s">
        <v>38</v>
      </c>
      <c r="AY177" s="156" t="s">
        <v>116</v>
      </c>
    </row>
    <row r="178" spans="2:65" s="155" customFormat="1">
      <c r="B178" s="159"/>
      <c r="D178" s="127" t="s">
        <v>154</v>
      </c>
      <c r="E178" s="156" t="s">
        <v>1</v>
      </c>
      <c r="F178" s="162" t="s">
        <v>993</v>
      </c>
      <c r="H178" s="161">
        <v>18.968</v>
      </c>
      <c r="I178" s="160"/>
      <c r="L178" s="159"/>
      <c r="M178" s="158"/>
      <c r="T178" s="157"/>
      <c r="AT178" s="156" t="s">
        <v>154</v>
      </c>
      <c r="AU178" s="156" t="s">
        <v>0</v>
      </c>
      <c r="AV178" s="155" t="s">
        <v>0</v>
      </c>
      <c r="AW178" s="155" t="s">
        <v>82</v>
      </c>
      <c r="AX178" s="155" t="s">
        <v>38</v>
      </c>
      <c r="AY178" s="156" t="s">
        <v>116</v>
      </c>
    </row>
    <row r="179" spans="2:65" s="155" customFormat="1">
      <c r="B179" s="159"/>
      <c r="D179" s="127" t="s">
        <v>154</v>
      </c>
      <c r="E179" s="156" t="s">
        <v>1</v>
      </c>
      <c r="F179" s="162" t="s">
        <v>1013</v>
      </c>
      <c r="H179" s="161">
        <v>5.2919999999999998</v>
      </c>
      <c r="I179" s="160"/>
      <c r="L179" s="159"/>
      <c r="M179" s="158"/>
      <c r="T179" s="157"/>
      <c r="AT179" s="156" t="s">
        <v>154</v>
      </c>
      <c r="AU179" s="156" t="s">
        <v>0</v>
      </c>
      <c r="AV179" s="155" t="s">
        <v>0</v>
      </c>
      <c r="AW179" s="155" t="s">
        <v>82</v>
      </c>
      <c r="AX179" s="155" t="s">
        <v>38</v>
      </c>
      <c r="AY179" s="156" t="s">
        <v>116</v>
      </c>
    </row>
    <row r="180" spans="2:65" s="190" customFormat="1">
      <c r="B180" s="194"/>
      <c r="D180" s="127" t="s">
        <v>154</v>
      </c>
      <c r="E180" s="191" t="s">
        <v>1</v>
      </c>
      <c r="F180" s="197" t="s">
        <v>583</v>
      </c>
      <c r="H180" s="196">
        <v>35.640999999999998</v>
      </c>
      <c r="I180" s="195"/>
      <c r="L180" s="194"/>
      <c r="M180" s="193"/>
      <c r="T180" s="192"/>
      <c r="AT180" s="191" t="s">
        <v>154</v>
      </c>
      <c r="AU180" s="191" t="s">
        <v>0</v>
      </c>
      <c r="AV180" s="190" t="s">
        <v>121</v>
      </c>
      <c r="AW180" s="190" t="s">
        <v>82</v>
      </c>
      <c r="AX180" s="190" t="s">
        <v>38</v>
      </c>
      <c r="AY180" s="191" t="s">
        <v>116</v>
      </c>
    </row>
    <row r="181" spans="2:65" s="183" customFormat="1">
      <c r="B181" s="187"/>
      <c r="D181" s="127" t="s">
        <v>154</v>
      </c>
      <c r="E181" s="184" t="s">
        <v>1</v>
      </c>
      <c r="F181" s="189" t="s">
        <v>645</v>
      </c>
      <c r="H181" s="184" t="s">
        <v>1</v>
      </c>
      <c r="I181" s="188"/>
      <c r="L181" s="187"/>
      <c r="M181" s="186"/>
      <c r="T181" s="185"/>
      <c r="AT181" s="184" t="s">
        <v>154</v>
      </c>
      <c r="AU181" s="184" t="s">
        <v>0</v>
      </c>
      <c r="AV181" s="183" t="s">
        <v>5</v>
      </c>
      <c r="AW181" s="183" t="s">
        <v>82</v>
      </c>
      <c r="AX181" s="183" t="s">
        <v>38</v>
      </c>
      <c r="AY181" s="184" t="s">
        <v>116</v>
      </c>
    </row>
    <row r="182" spans="2:65" s="155" customFormat="1">
      <c r="B182" s="159"/>
      <c r="D182" s="127" t="s">
        <v>154</v>
      </c>
      <c r="E182" s="156" t="s">
        <v>1</v>
      </c>
      <c r="F182" s="162" t="s">
        <v>991</v>
      </c>
      <c r="H182" s="161">
        <v>54.183</v>
      </c>
      <c r="I182" s="160"/>
      <c r="L182" s="159"/>
      <c r="M182" s="158"/>
      <c r="T182" s="157"/>
      <c r="AT182" s="156" t="s">
        <v>154</v>
      </c>
      <c r="AU182" s="156" t="s">
        <v>0</v>
      </c>
      <c r="AV182" s="155" t="s">
        <v>0</v>
      </c>
      <c r="AW182" s="155" t="s">
        <v>82</v>
      </c>
      <c r="AX182" s="155" t="s">
        <v>38</v>
      </c>
      <c r="AY182" s="156" t="s">
        <v>116</v>
      </c>
    </row>
    <row r="183" spans="2:65" s="190" customFormat="1">
      <c r="B183" s="194"/>
      <c r="D183" s="127" t="s">
        <v>154</v>
      </c>
      <c r="E183" s="191" t="s">
        <v>1</v>
      </c>
      <c r="F183" s="197" t="s">
        <v>583</v>
      </c>
      <c r="H183" s="196">
        <v>54.183</v>
      </c>
      <c r="I183" s="195"/>
      <c r="L183" s="194"/>
      <c r="M183" s="193"/>
      <c r="T183" s="192"/>
      <c r="AT183" s="191" t="s">
        <v>154</v>
      </c>
      <c r="AU183" s="191" t="s">
        <v>0</v>
      </c>
      <c r="AV183" s="190" t="s">
        <v>121</v>
      </c>
      <c r="AW183" s="190" t="s">
        <v>82</v>
      </c>
      <c r="AX183" s="190" t="s">
        <v>38</v>
      </c>
      <c r="AY183" s="191" t="s">
        <v>116</v>
      </c>
    </row>
    <row r="184" spans="2:65" s="175" customFormat="1">
      <c r="B184" s="179"/>
      <c r="D184" s="127" t="s">
        <v>154</v>
      </c>
      <c r="E184" s="176" t="s">
        <v>1</v>
      </c>
      <c r="F184" s="182" t="s">
        <v>414</v>
      </c>
      <c r="H184" s="181">
        <v>89.823999999999998</v>
      </c>
      <c r="I184" s="180"/>
      <c r="L184" s="179"/>
      <c r="M184" s="178"/>
      <c r="T184" s="177"/>
      <c r="AT184" s="176" t="s">
        <v>154</v>
      </c>
      <c r="AU184" s="176" t="s">
        <v>0</v>
      </c>
      <c r="AV184" s="175" t="s">
        <v>129</v>
      </c>
      <c r="AW184" s="175" t="s">
        <v>82</v>
      </c>
      <c r="AX184" s="175" t="s">
        <v>5</v>
      </c>
      <c r="AY184" s="176" t="s">
        <v>116</v>
      </c>
    </row>
    <row r="185" spans="2:65" s="2" customFormat="1" ht="37.799999999999997" customHeight="1">
      <c r="B185" s="3"/>
      <c r="C185" s="141" t="s">
        <v>738</v>
      </c>
      <c r="D185" s="141" t="s">
        <v>117</v>
      </c>
      <c r="E185" s="140" t="s">
        <v>707</v>
      </c>
      <c r="F185" s="139" t="s">
        <v>706</v>
      </c>
      <c r="G185" s="138" t="s">
        <v>190</v>
      </c>
      <c r="H185" s="137">
        <v>37.936</v>
      </c>
      <c r="I185" s="136"/>
      <c r="J185" s="135">
        <f>ROUND(I185*H185,2)</f>
        <v>0</v>
      </c>
      <c r="K185" s="134"/>
      <c r="L185" s="3"/>
      <c r="M185" s="133" t="s">
        <v>1</v>
      </c>
      <c r="N185" s="132" t="s">
        <v>74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0">
        <f>S185*H185</f>
        <v>0</v>
      </c>
      <c r="AR185" s="128" t="s">
        <v>129</v>
      </c>
      <c r="AT185" s="128" t="s">
        <v>117</v>
      </c>
      <c r="AU185" s="128" t="s">
        <v>0</v>
      </c>
      <c r="AY185" s="103" t="s">
        <v>116</v>
      </c>
      <c r="BE185" s="129">
        <f>IF(N185="základní",J185,0)</f>
        <v>0</v>
      </c>
      <c r="BF185" s="129">
        <f>IF(N185="snížená",J185,0)</f>
        <v>0</v>
      </c>
      <c r="BG185" s="129">
        <f>IF(N185="zákl. přenesená",J185,0)</f>
        <v>0</v>
      </c>
      <c r="BH185" s="129">
        <f>IF(N185="sníž. přenesená",J185,0)</f>
        <v>0</v>
      </c>
      <c r="BI185" s="129">
        <f>IF(N185="nulová",J185,0)</f>
        <v>0</v>
      </c>
      <c r="BJ185" s="103" t="s">
        <v>5</v>
      </c>
      <c r="BK185" s="129">
        <f>ROUND(I185*H185,2)</f>
        <v>0</v>
      </c>
      <c r="BL185" s="103" t="s">
        <v>129</v>
      </c>
      <c r="BM185" s="128" t="s">
        <v>1012</v>
      </c>
    </row>
    <row r="186" spans="2:65" s="2" customFormat="1" ht="34.799999999999997">
      <c r="B186" s="3"/>
      <c r="D186" s="127" t="s">
        <v>112</v>
      </c>
      <c r="F186" s="126" t="s">
        <v>704</v>
      </c>
      <c r="I186" s="122"/>
      <c r="L186" s="3"/>
      <c r="M186" s="125"/>
      <c r="T186" s="62"/>
      <c r="AT186" s="103" t="s">
        <v>112</v>
      </c>
      <c r="AU186" s="103" t="s">
        <v>0</v>
      </c>
    </row>
    <row r="187" spans="2:65" s="2" customFormat="1">
      <c r="B187" s="3"/>
      <c r="D187" s="124" t="s">
        <v>110</v>
      </c>
      <c r="F187" s="123" t="s">
        <v>703</v>
      </c>
      <c r="I187" s="122"/>
      <c r="L187" s="3"/>
      <c r="M187" s="125"/>
      <c r="T187" s="62"/>
      <c r="AT187" s="103" t="s">
        <v>110</v>
      </c>
      <c r="AU187" s="103" t="s">
        <v>0</v>
      </c>
    </row>
    <row r="188" spans="2:65" s="183" customFormat="1">
      <c r="B188" s="187"/>
      <c r="D188" s="127" t="s">
        <v>154</v>
      </c>
      <c r="E188" s="184" t="s">
        <v>1</v>
      </c>
      <c r="F188" s="189" t="s">
        <v>614</v>
      </c>
      <c r="H188" s="184" t="s">
        <v>1</v>
      </c>
      <c r="I188" s="188"/>
      <c r="L188" s="187"/>
      <c r="M188" s="186"/>
      <c r="T188" s="185"/>
      <c r="AT188" s="184" t="s">
        <v>154</v>
      </c>
      <c r="AU188" s="184" t="s">
        <v>0</v>
      </c>
      <c r="AV188" s="183" t="s">
        <v>5</v>
      </c>
      <c r="AW188" s="183" t="s">
        <v>82</v>
      </c>
      <c r="AX188" s="183" t="s">
        <v>38</v>
      </c>
      <c r="AY188" s="184" t="s">
        <v>116</v>
      </c>
    </row>
    <row r="189" spans="2:65" s="155" customFormat="1">
      <c r="B189" s="159"/>
      <c r="D189" s="127" t="s">
        <v>154</v>
      </c>
      <c r="E189" s="156" t="s">
        <v>1</v>
      </c>
      <c r="F189" s="162" t="s">
        <v>985</v>
      </c>
      <c r="H189" s="161">
        <v>26.555</v>
      </c>
      <c r="I189" s="160"/>
      <c r="L189" s="159"/>
      <c r="M189" s="158"/>
      <c r="T189" s="157"/>
      <c r="AT189" s="156" t="s">
        <v>154</v>
      </c>
      <c r="AU189" s="156" t="s">
        <v>0</v>
      </c>
      <c r="AV189" s="155" t="s">
        <v>0</v>
      </c>
      <c r="AW189" s="155" t="s">
        <v>82</v>
      </c>
      <c r="AX189" s="155" t="s">
        <v>38</v>
      </c>
      <c r="AY189" s="156" t="s">
        <v>116</v>
      </c>
    </row>
    <row r="190" spans="2:65" s="155" customFormat="1">
      <c r="B190" s="159"/>
      <c r="D190" s="127" t="s">
        <v>154</v>
      </c>
      <c r="E190" s="156" t="s">
        <v>1</v>
      </c>
      <c r="F190" s="162" t="s">
        <v>984</v>
      </c>
      <c r="H190" s="161">
        <v>11.381</v>
      </c>
      <c r="I190" s="160"/>
      <c r="L190" s="159"/>
      <c r="M190" s="158"/>
      <c r="T190" s="157"/>
      <c r="AT190" s="156" t="s">
        <v>154</v>
      </c>
      <c r="AU190" s="156" t="s">
        <v>0</v>
      </c>
      <c r="AV190" s="155" t="s">
        <v>0</v>
      </c>
      <c r="AW190" s="155" t="s">
        <v>82</v>
      </c>
      <c r="AX190" s="155" t="s">
        <v>38</v>
      </c>
      <c r="AY190" s="156" t="s">
        <v>116</v>
      </c>
    </row>
    <row r="191" spans="2:65" s="175" customFormat="1">
      <c r="B191" s="179"/>
      <c r="D191" s="127" t="s">
        <v>154</v>
      </c>
      <c r="E191" s="176" t="s">
        <v>1</v>
      </c>
      <c r="F191" s="182" t="s">
        <v>414</v>
      </c>
      <c r="H191" s="181">
        <v>37.936</v>
      </c>
      <c r="I191" s="180"/>
      <c r="L191" s="179"/>
      <c r="M191" s="178"/>
      <c r="T191" s="177"/>
      <c r="AT191" s="176" t="s">
        <v>154</v>
      </c>
      <c r="AU191" s="176" t="s">
        <v>0</v>
      </c>
      <c r="AV191" s="175" t="s">
        <v>129</v>
      </c>
      <c r="AW191" s="175" t="s">
        <v>82</v>
      </c>
      <c r="AX191" s="175" t="s">
        <v>5</v>
      </c>
      <c r="AY191" s="176" t="s">
        <v>116</v>
      </c>
    </row>
    <row r="192" spans="2:65" s="2" customFormat="1" ht="37.799999999999997" customHeight="1">
      <c r="B192" s="3"/>
      <c r="C192" s="141" t="s">
        <v>731</v>
      </c>
      <c r="D192" s="141" t="s">
        <v>117</v>
      </c>
      <c r="E192" s="140" t="s">
        <v>701</v>
      </c>
      <c r="F192" s="139" t="s">
        <v>700</v>
      </c>
      <c r="G192" s="138" t="s">
        <v>190</v>
      </c>
      <c r="H192" s="137">
        <v>7.5869999999999997</v>
      </c>
      <c r="I192" s="136"/>
      <c r="J192" s="135">
        <f>ROUND(I192*H192,2)</f>
        <v>0</v>
      </c>
      <c r="K192" s="134"/>
      <c r="L192" s="3"/>
      <c r="M192" s="133" t="s">
        <v>1</v>
      </c>
      <c r="N192" s="132" t="s">
        <v>74</v>
      </c>
      <c r="P192" s="131">
        <f>O192*H192</f>
        <v>0</v>
      </c>
      <c r="Q192" s="131">
        <v>0</v>
      </c>
      <c r="R192" s="131">
        <f>Q192*H192</f>
        <v>0</v>
      </c>
      <c r="S192" s="131">
        <v>0</v>
      </c>
      <c r="T192" s="130">
        <f>S192*H192</f>
        <v>0</v>
      </c>
      <c r="AR192" s="128" t="s">
        <v>129</v>
      </c>
      <c r="AT192" s="128" t="s">
        <v>117</v>
      </c>
      <c r="AU192" s="128" t="s">
        <v>0</v>
      </c>
      <c r="AY192" s="103" t="s">
        <v>116</v>
      </c>
      <c r="BE192" s="129">
        <f>IF(N192="základní",J192,0)</f>
        <v>0</v>
      </c>
      <c r="BF192" s="129">
        <f>IF(N192="snížená",J192,0)</f>
        <v>0</v>
      </c>
      <c r="BG192" s="129">
        <f>IF(N192="zákl. přenesená",J192,0)</f>
        <v>0</v>
      </c>
      <c r="BH192" s="129">
        <f>IF(N192="sníž. přenesená",J192,0)</f>
        <v>0</v>
      </c>
      <c r="BI192" s="129">
        <f>IF(N192="nulová",J192,0)</f>
        <v>0</v>
      </c>
      <c r="BJ192" s="103" t="s">
        <v>5</v>
      </c>
      <c r="BK192" s="129">
        <f>ROUND(I192*H192,2)</f>
        <v>0</v>
      </c>
      <c r="BL192" s="103" t="s">
        <v>129</v>
      </c>
      <c r="BM192" s="128" t="s">
        <v>1011</v>
      </c>
    </row>
    <row r="193" spans="2:65" s="2" customFormat="1" ht="34.799999999999997">
      <c r="B193" s="3"/>
      <c r="D193" s="127" t="s">
        <v>112</v>
      </c>
      <c r="F193" s="126" t="s">
        <v>698</v>
      </c>
      <c r="I193" s="122"/>
      <c r="L193" s="3"/>
      <c r="M193" s="125"/>
      <c r="T193" s="62"/>
      <c r="AT193" s="103" t="s">
        <v>112</v>
      </c>
      <c r="AU193" s="103" t="s">
        <v>0</v>
      </c>
    </row>
    <row r="194" spans="2:65" s="2" customFormat="1">
      <c r="B194" s="3"/>
      <c r="D194" s="124" t="s">
        <v>110</v>
      </c>
      <c r="F194" s="123" t="s">
        <v>697</v>
      </c>
      <c r="I194" s="122"/>
      <c r="L194" s="3"/>
      <c r="M194" s="125"/>
      <c r="T194" s="62"/>
      <c r="AT194" s="103" t="s">
        <v>110</v>
      </c>
      <c r="AU194" s="103" t="s">
        <v>0</v>
      </c>
    </row>
    <row r="195" spans="2:65" s="155" customFormat="1">
      <c r="B195" s="159"/>
      <c r="D195" s="127" t="s">
        <v>154</v>
      </c>
      <c r="E195" s="156" t="s">
        <v>1</v>
      </c>
      <c r="F195" s="162" t="s">
        <v>978</v>
      </c>
      <c r="H195" s="161">
        <v>7.5869999999999997</v>
      </c>
      <c r="I195" s="160"/>
      <c r="L195" s="159"/>
      <c r="M195" s="158"/>
      <c r="T195" s="157"/>
      <c r="AT195" s="156" t="s">
        <v>154</v>
      </c>
      <c r="AU195" s="156" t="s">
        <v>0</v>
      </c>
      <c r="AV195" s="155" t="s">
        <v>0</v>
      </c>
      <c r="AW195" s="155" t="s">
        <v>82</v>
      </c>
      <c r="AX195" s="155" t="s">
        <v>5</v>
      </c>
      <c r="AY195" s="156" t="s">
        <v>116</v>
      </c>
    </row>
    <row r="196" spans="2:65" s="2" customFormat="1" ht="37.799999999999997" customHeight="1">
      <c r="B196" s="3"/>
      <c r="C196" s="141" t="s">
        <v>725</v>
      </c>
      <c r="D196" s="141" t="s">
        <v>117</v>
      </c>
      <c r="E196" s="140" t="s">
        <v>695</v>
      </c>
      <c r="F196" s="139" t="s">
        <v>694</v>
      </c>
      <c r="G196" s="138" t="s">
        <v>190</v>
      </c>
      <c r="H196" s="137">
        <v>30.349</v>
      </c>
      <c r="I196" s="136"/>
      <c r="J196" s="135">
        <f>ROUND(I196*H196,2)</f>
        <v>0</v>
      </c>
      <c r="K196" s="134"/>
      <c r="L196" s="3"/>
      <c r="M196" s="133" t="s">
        <v>1</v>
      </c>
      <c r="N196" s="132" t="s">
        <v>74</v>
      </c>
      <c r="P196" s="131">
        <f>O196*H196</f>
        <v>0</v>
      </c>
      <c r="Q196" s="131">
        <v>0</v>
      </c>
      <c r="R196" s="131">
        <f>Q196*H196</f>
        <v>0</v>
      </c>
      <c r="S196" s="131">
        <v>0</v>
      </c>
      <c r="T196" s="130">
        <f>S196*H196</f>
        <v>0</v>
      </c>
      <c r="AR196" s="128" t="s">
        <v>129</v>
      </c>
      <c r="AT196" s="128" t="s">
        <v>117</v>
      </c>
      <c r="AU196" s="128" t="s">
        <v>0</v>
      </c>
      <c r="AY196" s="103" t="s">
        <v>116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103" t="s">
        <v>5</v>
      </c>
      <c r="BK196" s="129">
        <f>ROUND(I196*H196,2)</f>
        <v>0</v>
      </c>
      <c r="BL196" s="103" t="s">
        <v>129</v>
      </c>
      <c r="BM196" s="128" t="s">
        <v>1010</v>
      </c>
    </row>
    <row r="197" spans="2:65" s="2" customFormat="1" ht="34.799999999999997">
      <c r="B197" s="3"/>
      <c r="D197" s="127" t="s">
        <v>112</v>
      </c>
      <c r="F197" s="126" t="s">
        <v>692</v>
      </c>
      <c r="I197" s="122"/>
      <c r="L197" s="3"/>
      <c r="M197" s="125"/>
      <c r="T197" s="62"/>
      <c r="AT197" s="103" t="s">
        <v>112</v>
      </c>
      <c r="AU197" s="103" t="s">
        <v>0</v>
      </c>
    </row>
    <row r="198" spans="2:65" s="2" customFormat="1">
      <c r="B198" s="3"/>
      <c r="D198" s="124" t="s">
        <v>110</v>
      </c>
      <c r="F198" s="123" t="s">
        <v>691</v>
      </c>
      <c r="I198" s="122"/>
      <c r="L198" s="3"/>
      <c r="M198" s="125"/>
      <c r="T198" s="62"/>
      <c r="AT198" s="103" t="s">
        <v>110</v>
      </c>
      <c r="AU198" s="103" t="s">
        <v>0</v>
      </c>
    </row>
    <row r="199" spans="2:65" s="183" customFormat="1">
      <c r="B199" s="187"/>
      <c r="D199" s="127" t="s">
        <v>154</v>
      </c>
      <c r="E199" s="184" t="s">
        <v>1</v>
      </c>
      <c r="F199" s="189" t="s">
        <v>662</v>
      </c>
      <c r="H199" s="184" t="s">
        <v>1</v>
      </c>
      <c r="I199" s="188"/>
      <c r="L199" s="187"/>
      <c r="M199" s="186"/>
      <c r="T199" s="185"/>
      <c r="AT199" s="184" t="s">
        <v>154</v>
      </c>
      <c r="AU199" s="184" t="s">
        <v>0</v>
      </c>
      <c r="AV199" s="183" t="s">
        <v>5</v>
      </c>
      <c r="AW199" s="183" t="s">
        <v>82</v>
      </c>
      <c r="AX199" s="183" t="s">
        <v>38</v>
      </c>
      <c r="AY199" s="184" t="s">
        <v>116</v>
      </c>
    </row>
    <row r="200" spans="2:65" s="155" customFormat="1">
      <c r="B200" s="159"/>
      <c r="D200" s="127" t="s">
        <v>154</v>
      </c>
      <c r="E200" s="156" t="s">
        <v>1</v>
      </c>
      <c r="F200" s="162" t="s">
        <v>1009</v>
      </c>
      <c r="H200" s="161">
        <v>11.381</v>
      </c>
      <c r="I200" s="160"/>
      <c r="L200" s="159"/>
      <c r="M200" s="158"/>
      <c r="T200" s="157"/>
      <c r="AT200" s="156" t="s">
        <v>154</v>
      </c>
      <c r="AU200" s="156" t="s">
        <v>0</v>
      </c>
      <c r="AV200" s="155" t="s">
        <v>0</v>
      </c>
      <c r="AW200" s="155" t="s">
        <v>82</v>
      </c>
      <c r="AX200" s="155" t="s">
        <v>38</v>
      </c>
      <c r="AY200" s="156" t="s">
        <v>116</v>
      </c>
    </row>
    <row r="201" spans="2:65" s="155" customFormat="1">
      <c r="B201" s="159"/>
      <c r="D201" s="127" t="s">
        <v>154</v>
      </c>
      <c r="E201" s="156" t="s">
        <v>1</v>
      </c>
      <c r="F201" s="162" t="s">
        <v>1008</v>
      </c>
      <c r="H201" s="161">
        <v>18.968</v>
      </c>
      <c r="I201" s="160"/>
      <c r="L201" s="159"/>
      <c r="M201" s="158"/>
      <c r="T201" s="157"/>
      <c r="AT201" s="156" t="s">
        <v>154</v>
      </c>
      <c r="AU201" s="156" t="s">
        <v>0</v>
      </c>
      <c r="AV201" s="155" t="s">
        <v>0</v>
      </c>
      <c r="AW201" s="155" t="s">
        <v>82</v>
      </c>
      <c r="AX201" s="155" t="s">
        <v>38</v>
      </c>
      <c r="AY201" s="156" t="s">
        <v>116</v>
      </c>
    </row>
    <row r="202" spans="2:65" s="175" customFormat="1">
      <c r="B202" s="179"/>
      <c r="D202" s="127" t="s">
        <v>154</v>
      </c>
      <c r="E202" s="176" t="s">
        <v>1</v>
      </c>
      <c r="F202" s="182" t="s">
        <v>414</v>
      </c>
      <c r="H202" s="181">
        <v>30.349</v>
      </c>
      <c r="I202" s="180"/>
      <c r="L202" s="179"/>
      <c r="M202" s="178"/>
      <c r="T202" s="177"/>
      <c r="AT202" s="176" t="s">
        <v>154</v>
      </c>
      <c r="AU202" s="176" t="s">
        <v>0</v>
      </c>
      <c r="AV202" s="175" t="s">
        <v>129</v>
      </c>
      <c r="AW202" s="175" t="s">
        <v>82</v>
      </c>
      <c r="AX202" s="175" t="s">
        <v>5</v>
      </c>
      <c r="AY202" s="176" t="s">
        <v>116</v>
      </c>
    </row>
    <row r="203" spans="2:65" s="2" customFormat="1" ht="37.799999999999997" customHeight="1">
      <c r="B203" s="3"/>
      <c r="C203" s="141" t="s">
        <v>717</v>
      </c>
      <c r="D203" s="141" t="s">
        <v>117</v>
      </c>
      <c r="E203" s="140" t="s">
        <v>687</v>
      </c>
      <c r="F203" s="139" t="s">
        <v>686</v>
      </c>
      <c r="G203" s="138" t="s">
        <v>190</v>
      </c>
      <c r="H203" s="137">
        <v>455.23500000000001</v>
      </c>
      <c r="I203" s="136"/>
      <c r="J203" s="135">
        <f>ROUND(I203*H203,2)</f>
        <v>0</v>
      </c>
      <c r="K203" s="134"/>
      <c r="L203" s="3"/>
      <c r="M203" s="133" t="s">
        <v>1</v>
      </c>
      <c r="N203" s="132" t="s">
        <v>74</v>
      </c>
      <c r="P203" s="131">
        <f>O203*H203</f>
        <v>0</v>
      </c>
      <c r="Q203" s="131">
        <v>0</v>
      </c>
      <c r="R203" s="131">
        <f>Q203*H203</f>
        <v>0</v>
      </c>
      <c r="S203" s="131">
        <v>0</v>
      </c>
      <c r="T203" s="130">
        <f>S203*H203</f>
        <v>0</v>
      </c>
      <c r="AR203" s="128" t="s">
        <v>129</v>
      </c>
      <c r="AT203" s="128" t="s">
        <v>117</v>
      </c>
      <c r="AU203" s="128" t="s">
        <v>0</v>
      </c>
      <c r="AY203" s="103" t="s">
        <v>116</v>
      </c>
      <c r="BE203" s="129">
        <f>IF(N203="základní",J203,0)</f>
        <v>0</v>
      </c>
      <c r="BF203" s="129">
        <f>IF(N203="snížená",J203,0)</f>
        <v>0</v>
      </c>
      <c r="BG203" s="129">
        <f>IF(N203="zákl. přenesená",J203,0)</f>
        <v>0</v>
      </c>
      <c r="BH203" s="129">
        <f>IF(N203="sníž. přenesená",J203,0)</f>
        <v>0</v>
      </c>
      <c r="BI203" s="129">
        <f>IF(N203="nulová",J203,0)</f>
        <v>0</v>
      </c>
      <c r="BJ203" s="103" t="s">
        <v>5</v>
      </c>
      <c r="BK203" s="129">
        <f>ROUND(I203*H203,2)</f>
        <v>0</v>
      </c>
      <c r="BL203" s="103" t="s">
        <v>129</v>
      </c>
      <c r="BM203" s="128" t="s">
        <v>1007</v>
      </c>
    </row>
    <row r="204" spans="2:65" s="2" customFormat="1" ht="34.799999999999997">
      <c r="B204" s="3"/>
      <c r="D204" s="127" t="s">
        <v>112</v>
      </c>
      <c r="F204" s="126" t="s">
        <v>684</v>
      </c>
      <c r="I204" s="122"/>
      <c r="L204" s="3"/>
      <c r="M204" s="125"/>
      <c r="T204" s="62"/>
      <c r="AT204" s="103" t="s">
        <v>112</v>
      </c>
      <c r="AU204" s="103" t="s">
        <v>0</v>
      </c>
    </row>
    <row r="205" spans="2:65" s="2" customFormat="1">
      <c r="B205" s="3"/>
      <c r="D205" s="124" t="s">
        <v>110</v>
      </c>
      <c r="F205" s="123" t="s">
        <v>683</v>
      </c>
      <c r="I205" s="122"/>
      <c r="L205" s="3"/>
      <c r="M205" s="125"/>
      <c r="T205" s="62"/>
      <c r="AT205" s="103" t="s">
        <v>110</v>
      </c>
      <c r="AU205" s="103" t="s">
        <v>0</v>
      </c>
    </row>
    <row r="206" spans="2:65" s="183" customFormat="1">
      <c r="B206" s="187"/>
      <c r="D206" s="127" t="s">
        <v>154</v>
      </c>
      <c r="E206" s="184" t="s">
        <v>1</v>
      </c>
      <c r="F206" s="189" t="s">
        <v>655</v>
      </c>
      <c r="H206" s="184" t="s">
        <v>1</v>
      </c>
      <c r="I206" s="188"/>
      <c r="L206" s="187"/>
      <c r="M206" s="186"/>
      <c r="T206" s="185"/>
      <c r="AT206" s="184" t="s">
        <v>154</v>
      </c>
      <c r="AU206" s="184" t="s">
        <v>0</v>
      </c>
      <c r="AV206" s="183" t="s">
        <v>5</v>
      </c>
      <c r="AW206" s="183" t="s">
        <v>82</v>
      </c>
      <c r="AX206" s="183" t="s">
        <v>38</v>
      </c>
      <c r="AY206" s="184" t="s">
        <v>116</v>
      </c>
    </row>
    <row r="207" spans="2:65" s="155" customFormat="1">
      <c r="B207" s="159"/>
      <c r="D207" s="127" t="s">
        <v>154</v>
      </c>
      <c r="E207" s="156" t="s">
        <v>1</v>
      </c>
      <c r="F207" s="162" t="s">
        <v>1006</v>
      </c>
      <c r="H207" s="161">
        <v>455.23500000000001</v>
      </c>
      <c r="I207" s="160"/>
      <c r="L207" s="159"/>
      <c r="M207" s="158"/>
      <c r="T207" s="157"/>
      <c r="AT207" s="156" t="s">
        <v>154</v>
      </c>
      <c r="AU207" s="156" t="s">
        <v>0</v>
      </c>
      <c r="AV207" s="155" t="s">
        <v>0</v>
      </c>
      <c r="AW207" s="155" t="s">
        <v>82</v>
      </c>
      <c r="AX207" s="155" t="s">
        <v>5</v>
      </c>
      <c r="AY207" s="156" t="s">
        <v>116</v>
      </c>
    </row>
    <row r="208" spans="2:65" s="2" customFormat="1" ht="37.799999999999997" customHeight="1">
      <c r="B208" s="3"/>
      <c r="C208" s="141" t="s">
        <v>105</v>
      </c>
      <c r="D208" s="141" t="s">
        <v>117</v>
      </c>
      <c r="E208" s="140" t="s">
        <v>680</v>
      </c>
      <c r="F208" s="139" t="s">
        <v>679</v>
      </c>
      <c r="G208" s="138" t="s">
        <v>190</v>
      </c>
      <c r="H208" s="137">
        <v>37.936</v>
      </c>
      <c r="I208" s="136"/>
      <c r="J208" s="135">
        <f>ROUND(I208*H208,2)</f>
        <v>0</v>
      </c>
      <c r="K208" s="134"/>
      <c r="L208" s="3"/>
      <c r="M208" s="133" t="s">
        <v>1</v>
      </c>
      <c r="N208" s="132" t="s">
        <v>74</v>
      </c>
      <c r="P208" s="131">
        <f>O208*H208</f>
        <v>0</v>
      </c>
      <c r="Q208" s="131">
        <v>0</v>
      </c>
      <c r="R208" s="131">
        <f>Q208*H208</f>
        <v>0</v>
      </c>
      <c r="S208" s="131">
        <v>0</v>
      </c>
      <c r="T208" s="130">
        <f>S208*H208</f>
        <v>0</v>
      </c>
      <c r="AR208" s="128" t="s">
        <v>129</v>
      </c>
      <c r="AT208" s="128" t="s">
        <v>117</v>
      </c>
      <c r="AU208" s="128" t="s">
        <v>0</v>
      </c>
      <c r="AY208" s="103" t="s">
        <v>116</v>
      </c>
      <c r="BE208" s="129">
        <f>IF(N208="základní",J208,0)</f>
        <v>0</v>
      </c>
      <c r="BF208" s="129">
        <f>IF(N208="snížená",J208,0)</f>
        <v>0</v>
      </c>
      <c r="BG208" s="129">
        <f>IF(N208="zákl. přenesená",J208,0)</f>
        <v>0</v>
      </c>
      <c r="BH208" s="129">
        <f>IF(N208="sníž. přenesená",J208,0)</f>
        <v>0</v>
      </c>
      <c r="BI208" s="129">
        <f>IF(N208="nulová",J208,0)</f>
        <v>0</v>
      </c>
      <c r="BJ208" s="103" t="s">
        <v>5</v>
      </c>
      <c r="BK208" s="129">
        <f>ROUND(I208*H208,2)</f>
        <v>0</v>
      </c>
      <c r="BL208" s="103" t="s">
        <v>129</v>
      </c>
      <c r="BM208" s="128" t="s">
        <v>1005</v>
      </c>
    </row>
    <row r="209" spans="2:65" s="2" customFormat="1" ht="34.799999999999997">
      <c r="B209" s="3"/>
      <c r="D209" s="127" t="s">
        <v>112</v>
      </c>
      <c r="F209" s="126" t="s">
        <v>677</v>
      </c>
      <c r="I209" s="122"/>
      <c r="L209" s="3"/>
      <c r="M209" s="125"/>
      <c r="T209" s="62"/>
      <c r="AT209" s="103" t="s">
        <v>112</v>
      </c>
      <c r="AU209" s="103" t="s">
        <v>0</v>
      </c>
    </row>
    <row r="210" spans="2:65" s="2" customFormat="1">
      <c r="B210" s="3"/>
      <c r="D210" s="124" t="s">
        <v>110</v>
      </c>
      <c r="F210" s="123" t="s">
        <v>676</v>
      </c>
      <c r="I210" s="122"/>
      <c r="L210" s="3"/>
      <c r="M210" s="125"/>
      <c r="T210" s="62"/>
      <c r="AT210" s="103" t="s">
        <v>110</v>
      </c>
      <c r="AU210" s="103" t="s">
        <v>0</v>
      </c>
    </row>
    <row r="211" spans="2:65" s="183" customFormat="1">
      <c r="B211" s="187"/>
      <c r="D211" s="127" t="s">
        <v>154</v>
      </c>
      <c r="E211" s="184" t="s">
        <v>1</v>
      </c>
      <c r="F211" s="189" t="s">
        <v>662</v>
      </c>
      <c r="H211" s="184" t="s">
        <v>1</v>
      </c>
      <c r="I211" s="188"/>
      <c r="L211" s="187"/>
      <c r="M211" s="186"/>
      <c r="T211" s="185"/>
      <c r="AT211" s="184" t="s">
        <v>154</v>
      </c>
      <c r="AU211" s="184" t="s">
        <v>0</v>
      </c>
      <c r="AV211" s="183" t="s">
        <v>5</v>
      </c>
      <c r="AW211" s="183" t="s">
        <v>82</v>
      </c>
      <c r="AX211" s="183" t="s">
        <v>38</v>
      </c>
      <c r="AY211" s="184" t="s">
        <v>116</v>
      </c>
    </row>
    <row r="212" spans="2:65" s="155" customFormat="1">
      <c r="B212" s="159"/>
      <c r="D212" s="127" t="s">
        <v>154</v>
      </c>
      <c r="E212" s="156" t="s">
        <v>1</v>
      </c>
      <c r="F212" s="162" t="s">
        <v>985</v>
      </c>
      <c r="H212" s="161">
        <v>26.555</v>
      </c>
      <c r="I212" s="160"/>
      <c r="L212" s="159"/>
      <c r="M212" s="158"/>
      <c r="T212" s="157"/>
      <c r="AT212" s="156" t="s">
        <v>154</v>
      </c>
      <c r="AU212" s="156" t="s">
        <v>0</v>
      </c>
      <c r="AV212" s="155" t="s">
        <v>0</v>
      </c>
      <c r="AW212" s="155" t="s">
        <v>82</v>
      </c>
      <c r="AX212" s="155" t="s">
        <v>38</v>
      </c>
      <c r="AY212" s="156" t="s">
        <v>116</v>
      </c>
    </row>
    <row r="213" spans="2:65" s="155" customFormat="1">
      <c r="B213" s="159"/>
      <c r="D213" s="127" t="s">
        <v>154</v>
      </c>
      <c r="E213" s="156" t="s">
        <v>1</v>
      </c>
      <c r="F213" s="162" t="s">
        <v>984</v>
      </c>
      <c r="H213" s="161">
        <v>11.381</v>
      </c>
      <c r="I213" s="160"/>
      <c r="L213" s="159"/>
      <c r="M213" s="158"/>
      <c r="T213" s="157"/>
      <c r="AT213" s="156" t="s">
        <v>154</v>
      </c>
      <c r="AU213" s="156" t="s">
        <v>0</v>
      </c>
      <c r="AV213" s="155" t="s">
        <v>0</v>
      </c>
      <c r="AW213" s="155" t="s">
        <v>82</v>
      </c>
      <c r="AX213" s="155" t="s">
        <v>38</v>
      </c>
      <c r="AY213" s="156" t="s">
        <v>116</v>
      </c>
    </row>
    <row r="214" spans="2:65" s="175" customFormat="1">
      <c r="B214" s="179"/>
      <c r="D214" s="127" t="s">
        <v>154</v>
      </c>
      <c r="E214" s="176" t="s">
        <v>1</v>
      </c>
      <c r="F214" s="182" t="s">
        <v>414</v>
      </c>
      <c r="H214" s="181">
        <v>37.936</v>
      </c>
      <c r="I214" s="180"/>
      <c r="L214" s="179"/>
      <c r="M214" s="178"/>
      <c r="T214" s="177"/>
      <c r="AT214" s="176" t="s">
        <v>154</v>
      </c>
      <c r="AU214" s="176" t="s">
        <v>0</v>
      </c>
      <c r="AV214" s="175" t="s">
        <v>129</v>
      </c>
      <c r="AW214" s="175" t="s">
        <v>82</v>
      </c>
      <c r="AX214" s="175" t="s">
        <v>5</v>
      </c>
      <c r="AY214" s="176" t="s">
        <v>116</v>
      </c>
    </row>
    <row r="215" spans="2:65" s="2" customFormat="1" ht="37.799999999999997" customHeight="1">
      <c r="B215" s="3"/>
      <c r="C215" s="141" t="s">
        <v>702</v>
      </c>
      <c r="D215" s="141" t="s">
        <v>117</v>
      </c>
      <c r="E215" s="140" t="s">
        <v>674</v>
      </c>
      <c r="F215" s="139" t="s">
        <v>673</v>
      </c>
      <c r="G215" s="138" t="s">
        <v>190</v>
      </c>
      <c r="H215" s="137">
        <v>569.04</v>
      </c>
      <c r="I215" s="136"/>
      <c r="J215" s="135">
        <f>ROUND(I215*H215,2)</f>
        <v>0</v>
      </c>
      <c r="K215" s="134"/>
      <c r="L215" s="3"/>
      <c r="M215" s="133" t="s">
        <v>1</v>
      </c>
      <c r="N215" s="132" t="s">
        <v>74</v>
      </c>
      <c r="P215" s="131">
        <f>O215*H215</f>
        <v>0</v>
      </c>
      <c r="Q215" s="131">
        <v>0</v>
      </c>
      <c r="R215" s="131">
        <f>Q215*H215</f>
        <v>0</v>
      </c>
      <c r="S215" s="131">
        <v>0</v>
      </c>
      <c r="T215" s="130">
        <f>S215*H215</f>
        <v>0</v>
      </c>
      <c r="AR215" s="128" t="s">
        <v>129</v>
      </c>
      <c r="AT215" s="128" t="s">
        <v>117</v>
      </c>
      <c r="AU215" s="128" t="s">
        <v>0</v>
      </c>
      <c r="AY215" s="103" t="s">
        <v>116</v>
      </c>
      <c r="BE215" s="129">
        <f>IF(N215="základní",J215,0)</f>
        <v>0</v>
      </c>
      <c r="BF215" s="129">
        <f>IF(N215="snížená",J215,0)</f>
        <v>0</v>
      </c>
      <c r="BG215" s="129">
        <f>IF(N215="zákl. přenesená",J215,0)</f>
        <v>0</v>
      </c>
      <c r="BH215" s="129">
        <f>IF(N215="sníž. přenesená",J215,0)</f>
        <v>0</v>
      </c>
      <c r="BI215" s="129">
        <f>IF(N215="nulová",J215,0)</f>
        <v>0</v>
      </c>
      <c r="BJ215" s="103" t="s">
        <v>5</v>
      </c>
      <c r="BK215" s="129">
        <f>ROUND(I215*H215,2)</f>
        <v>0</v>
      </c>
      <c r="BL215" s="103" t="s">
        <v>129</v>
      </c>
      <c r="BM215" s="128" t="s">
        <v>1004</v>
      </c>
    </row>
    <row r="216" spans="2:65" s="2" customFormat="1" ht="34.799999999999997">
      <c r="B216" s="3"/>
      <c r="D216" s="127" t="s">
        <v>112</v>
      </c>
      <c r="F216" s="126" t="s">
        <v>671</v>
      </c>
      <c r="I216" s="122"/>
      <c r="L216" s="3"/>
      <c r="M216" s="125"/>
      <c r="T216" s="62"/>
      <c r="AT216" s="103" t="s">
        <v>112</v>
      </c>
      <c r="AU216" s="103" t="s">
        <v>0</v>
      </c>
    </row>
    <row r="217" spans="2:65" s="2" customFormat="1">
      <c r="B217" s="3"/>
      <c r="D217" s="124" t="s">
        <v>110</v>
      </c>
      <c r="F217" s="123" t="s">
        <v>670</v>
      </c>
      <c r="I217" s="122"/>
      <c r="L217" s="3"/>
      <c r="M217" s="125"/>
      <c r="T217" s="62"/>
      <c r="AT217" s="103" t="s">
        <v>110</v>
      </c>
      <c r="AU217" s="103" t="s">
        <v>0</v>
      </c>
    </row>
    <row r="218" spans="2:65" s="183" customFormat="1">
      <c r="B218" s="187"/>
      <c r="D218" s="127" t="s">
        <v>154</v>
      </c>
      <c r="E218" s="184" t="s">
        <v>1</v>
      </c>
      <c r="F218" s="189" t="s">
        <v>655</v>
      </c>
      <c r="H218" s="184" t="s">
        <v>1</v>
      </c>
      <c r="I218" s="188"/>
      <c r="L218" s="187"/>
      <c r="M218" s="186"/>
      <c r="T218" s="185"/>
      <c r="AT218" s="184" t="s">
        <v>154</v>
      </c>
      <c r="AU218" s="184" t="s">
        <v>0</v>
      </c>
      <c r="AV218" s="183" t="s">
        <v>5</v>
      </c>
      <c r="AW218" s="183" t="s">
        <v>82</v>
      </c>
      <c r="AX218" s="183" t="s">
        <v>38</v>
      </c>
      <c r="AY218" s="184" t="s">
        <v>116</v>
      </c>
    </row>
    <row r="219" spans="2:65" s="155" customFormat="1">
      <c r="B219" s="159"/>
      <c r="D219" s="127" t="s">
        <v>154</v>
      </c>
      <c r="E219" s="156" t="s">
        <v>1</v>
      </c>
      <c r="F219" s="162" t="s">
        <v>1003</v>
      </c>
      <c r="H219" s="161">
        <v>569.04</v>
      </c>
      <c r="I219" s="160"/>
      <c r="L219" s="159"/>
      <c r="M219" s="158"/>
      <c r="T219" s="157"/>
      <c r="AT219" s="156" t="s">
        <v>154</v>
      </c>
      <c r="AU219" s="156" t="s">
        <v>0</v>
      </c>
      <c r="AV219" s="155" t="s">
        <v>0</v>
      </c>
      <c r="AW219" s="155" t="s">
        <v>82</v>
      </c>
      <c r="AX219" s="155" t="s">
        <v>5</v>
      </c>
      <c r="AY219" s="156" t="s">
        <v>116</v>
      </c>
    </row>
    <row r="220" spans="2:65" s="2" customFormat="1" ht="37.799999999999997" customHeight="1">
      <c r="B220" s="3"/>
      <c r="C220" s="141" t="s">
        <v>696</v>
      </c>
      <c r="D220" s="141" t="s">
        <v>117</v>
      </c>
      <c r="E220" s="140" t="s">
        <v>667</v>
      </c>
      <c r="F220" s="139" t="s">
        <v>666</v>
      </c>
      <c r="G220" s="138" t="s">
        <v>190</v>
      </c>
      <c r="H220" s="137">
        <v>7.5869999999999997</v>
      </c>
      <c r="I220" s="136"/>
      <c r="J220" s="135">
        <f>ROUND(I220*H220,2)</f>
        <v>0</v>
      </c>
      <c r="K220" s="134"/>
      <c r="L220" s="3"/>
      <c r="M220" s="133" t="s">
        <v>1</v>
      </c>
      <c r="N220" s="132" t="s">
        <v>74</v>
      </c>
      <c r="P220" s="131">
        <f>O220*H220</f>
        <v>0</v>
      </c>
      <c r="Q220" s="131">
        <v>0</v>
      </c>
      <c r="R220" s="131">
        <f>Q220*H220</f>
        <v>0</v>
      </c>
      <c r="S220" s="131">
        <v>0</v>
      </c>
      <c r="T220" s="130">
        <f>S220*H220</f>
        <v>0</v>
      </c>
      <c r="AR220" s="128" t="s">
        <v>129</v>
      </c>
      <c r="AT220" s="128" t="s">
        <v>117</v>
      </c>
      <c r="AU220" s="128" t="s">
        <v>0</v>
      </c>
      <c r="AY220" s="103" t="s">
        <v>116</v>
      </c>
      <c r="BE220" s="129">
        <f>IF(N220="základní",J220,0)</f>
        <v>0</v>
      </c>
      <c r="BF220" s="129">
        <f>IF(N220="snížená",J220,0)</f>
        <v>0</v>
      </c>
      <c r="BG220" s="129">
        <f>IF(N220="zákl. přenesená",J220,0)</f>
        <v>0</v>
      </c>
      <c r="BH220" s="129">
        <f>IF(N220="sníž. přenesená",J220,0)</f>
        <v>0</v>
      </c>
      <c r="BI220" s="129">
        <f>IF(N220="nulová",J220,0)</f>
        <v>0</v>
      </c>
      <c r="BJ220" s="103" t="s">
        <v>5</v>
      </c>
      <c r="BK220" s="129">
        <f>ROUND(I220*H220,2)</f>
        <v>0</v>
      </c>
      <c r="BL220" s="103" t="s">
        <v>129</v>
      </c>
      <c r="BM220" s="128" t="s">
        <v>1002</v>
      </c>
    </row>
    <row r="221" spans="2:65" s="2" customFormat="1" ht="34.799999999999997">
      <c r="B221" s="3"/>
      <c r="D221" s="127" t="s">
        <v>112</v>
      </c>
      <c r="F221" s="126" t="s">
        <v>664</v>
      </c>
      <c r="I221" s="122"/>
      <c r="L221" s="3"/>
      <c r="M221" s="125"/>
      <c r="T221" s="62"/>
      <c r="AT221" s="103" t="s">
        <v>112</v>
      </c>
      <c r="AU221" s="103" t="s">
        <v>0</v>
      </c>
    </row>
    <row r="222" spans="2:65" s="2" customFormat="1">
      <c r="B222" s="3"/>
      <c r="D222" s="124" t="s">
        <v>110</v>
      </c>
      <c r="F222" s="123" t="s">
        <v>663</v>
      </c>
      <c r="I222" s="122"/>
      <c r="L222" s="3"/>
      <c r="M222" s="125"/>
      <c r="T222" s="62"/>
      <c r="AT222" s="103" t="s">
        <v>110</v>
      </c>
      <c r="AU222" s="103" t="s">
        <v>0</v>
      </c>
    </row>
    <row r="223" spans="2:65" s="155" customFormat="1">
      <c r="B223" s="159"/>
      <c r="D223" s="127" t="s">
        <v>154</v>
      </c>
      <c r="E223" s="156" t="s">
        <v>1</v>
      </c>
      <c r="F223" s="162" t="s">
        <v>978</v>
      </c>
      <c r="H223" s="161">
        <v>7.5869999999999997</v>
      </c>
      <c r="I223" s="160"/>
      <c r="L223" s="159"/>
      <c r="M223" s="158"/>
      <c r="T223" s="157"/>
      <c r="AT223" s="156" t="s">
        <v>154</v>
      </c>
      <c r="AU223" s="156" t="s">
        <v>0</v>
      </c>
      <c r="AV223" s="155" t="s">
        <v>0</v>
      </c>
      <c r="AW223" s="155" t="s">
        <v>82</v>
      </c>
      <c r="AX223" s="155" t="s">
        <v>5</v>
      </c>
      <c r="AY223" s="156" t="s">
        <v>116</v>
      </c>
    </row>
    <row r="224" spans="2:65" s="2" customFormat="1" ht="37.799999999999997" customHeight="1">
      <c r="B224" s="3"/>
      <c r="C224" s="141" t="s">
        <v>688</v>
      </c>
      <c r="D224" s="141" t="s">
        <v>117</v>
      </c>
      <c r="E224" s="140" t="s">
        <v>660</v>
      </c>
      <c r="F224" s="139" t="s">
        <v>659</v>
      </c>
      <c r="G224" s="138" t="s">
        <v>190</v>
      </c>
      <c r="H224" s="137">
        <v>113.80500000000001</v>
      </c>
      <c r="I224" s="136"/>
      <c r="J224" s="135">
        <f>ROUND(I224*H224,2)</f>
        <v>0</v>
      </c>
      <c r="K224" s="134"/>
      <c r="L224" s="3"/>
      <c r="M224" s="133" t="s">
        <v>1</v>
      </c>
      <c r="N224" s="132" t="s">
        <v>74</v>
      </c>
      <c r="P224" s="131">
        <f>O224*H224</f>
        <v>0</v>
      </c>
      <c r="Q224" s="131">
        <v>0</v>
      </c>
      <c r="R224" s="131">
        <f>Q224*H224</f>
        <v>0</v>
      </c>
      <c r="S224" s="131">
        <v>0</v>
      </c>
      <c r="T224" s="130">
        <f>S224*H224</f>
        <v>0</v>
      </c>
      <c r="AR224" s="128" t="s">
        <v>129</v>
      </c>
      <c r="AT224" s="128" t="s">
        <v>117</v>
      </c>
      <c r="AU224" s="128" t="s">
        <v>0</v>
      </c>
      <c r="AY224" s="103" t="s">
        <v>116</v>
      </c>
      <c r="BE224" s="129">
        <f>IF(N224="základní",J224,0)</f>
        <v>0</v>
      </c>
      <c r="BF224" s="129">
        <f>IF(N224="snížená",J224,0)</f>
        <v>0</v>
      </c>
      <c r="BG224" s="129">
        <f>IF(N224="zákl. přenesená",J224,0)</f>
        <v>0</v>
      </c>
      <c r="BH224" s="129">
        <f>IF(N224="sníž. přenesená",J224,0)</f>
        <v>0</v>
      </c>
      <c r="BI224" s="129">
        <f>IF(N224="nulová",J224,0)</f>
        <v>0</v>
      </c>
      <c r="BJ224" s="103" t="s">
        <v>5</v>
      </c>
      <c r="BK224" s="129">
        <f>ROUND(I224*H224,2)</f>
        <v>0</v>
      </c>
      <c r="BL224" s="103" t="s">
        <v>129</v>
      </c>
      <c r="BM224" s="128" t="s">
        <v>1001</v>
      </c>
    </row>
    <row r="225" spans="2:65" s="2" customFormat="1" ht="34.799999999999997">
      <c r="B225" s="3"/>
      <c r="D225" s="127" t="s">
        <v>112</v>
      </c>
      <c r="F225" s="126" t="s">
        <v>657</v>
      </c>
      <c r="I225" s="122"/>
      <c r="L225" s="3"/>
      <c r="M225" s="125"/>
      <c r="T225" s="62"/>
      <c r="AT225" s="103" t="s">
        <v>112</v>
      </c>
      <c r="AU225" s="103" t="s">
        <v>0</v>
      </c>
    </row>
    <row r="226" spans="2:65" s="2" customFormat="1">
      <c r="B226" s="3"/>
      <c r="D226" s="124" t="s">
        <v>110</v>
      </c>
      <c r="F226" s="123" t="s">
        <v>656</v>
      </c>
      <c r="I226" s="122"/>
      <c r="L226" s="3"/>
      <c r="M226" s="125"/>
      <c r="T226" s="62"/>
      <c r="AT226" s="103" t="s">
        <v>110</v>
      </c>
      <c r="AU226" s="103" t="s">
        <v>0</v>
      </c>
    </row>
    <row r="227" spans="2:65" s="183" customFormat="1">
      <c r="B227" s="187"/>
      <c r="D227" s="127" t="s">
        <v>154</v>
      </c>
      <c r="E227" s="184" t="s">
        <v>1</v>
      </c>
      <c r="F227" s="189" t="s">
        <v>655</v>
      </c>
      <c r="H227" s="184" t="s">
        <v>1</v>
      </c>
      <c r="I227" s="188"/>
      <c r="L227" s="187"/>
      <c r="M227" s="186"/>
      <c r="T227" s="185"/>
      <c r="AT227" s="184" t="s">
        <v>154</v>
      </c>
      <c r="AU227" s="184" t="s">
        <v>0</v>
      </c>
      <c r="AV227" s="183" t="s">
        <v>5</v>
      </c>
      <c r="AW227" s="183" t="s">
        <v>82</v>
      </c>
      <c r="AX227" s="183" t="s">
        <v>38</v>
      </c>
      <c r="AY227" s="184" t="s">
        <v>116</v>
      </c>
    </row>
    <row r="228" spans="2:65" s="155" customFormat="1">
      <c r="B228" s="159"/>
      <c r="D228" s="127" t="s">
        <v>154</v>
      </c>
      <c r="E228" s="156" t="s">
        <v>1</v>
      </c>
      <c r="F228" s="162" t="s">
        <v>1000</v>
      </c>
      <c r="H228" s="161">
        <v>113.80500000000001</v>
      </c>
      <c r="I228" s="160"/>
      <c r="L228" s="159"/>
      <c r="M228" s="158"/>
      <c r="T228" s="157"/>
      <c r="AT228" s="156" t="s">
        <v>154</v>
      </c>
      <c r="AU228" s="156" t="s">
        <v>0</v>
      </c>
      <c r="AV228" s="155" t="s">
        <v>0</v>
      </c>
      <c r="AW228" s="155" t="s">
        <v>82</v>
      </c>
      <c r="AX228" s="155" t="s">
        <v>5</v>
      </c>
      <c r="AY228" s="156" t="s">
        <v>116</v>
      </c>
    </row>
    <row r="229" spans="2:65" s="2" customFormat="1" ht="24.15" customHeight="1">
      <c r="B229" s="3"/>
      <c r="C229" s="141" t="s">
        <v>681</v>
      </c>
      <c r="D229" s="141" t="s">
        <v>117</v>
      </c>
      <c r="E229" s="140" t="s">
        <v>999</v>
      </c>
      <c r="F229" s="139" t="s">
        <v>998</v>
      </c>
      <c r="G229" s="138" t="s">
        <v>190</v>
      </c>
      <c r="H229" s="137">
        <v>87.177999999999997</v>
      </c>
      <c r="I229" s="136"/>
      <c r="J229" s="135">
        <f>ROUND(I229*H229,2)</f>
        <v>0</v>
      </c>
      <c r="K229" s="134"/>
      <c r="L229" s="3"/>
      <c r="M229" s="133" t="s">
        <v>1</v>
      </c>
      <c r="N229" s="132" t="s">
        <v>74</v>
      </c>
      <c r="P229" s="131">
        <f>O229*H229</f>
        <v>0</v>
      </c>
      <c r="Q229" s="131">
        <v>0</v>
      </c>
      <c r="R229" s="131">
        <f>Q229*H229</f>
        <v>0</v>
      </c>
      <c r="S229" s="131">
        <v>0</v>
      </c>
      <c r="T229" s="130">
        <f>S229*H229</f>
        <v>0</v>
      </c>
      <c r="AR229" s="128" t="s">
        <v>129</v>
      </c>
      <c r="AT229" s="128" t="s">
        <v>117</v>
      </c>
      <c r="AU229" s="128" t="s">
        <v>0</v>
      </c>
      <c r="AY229" s="103" t="s">
        <v>116</v>
      </c>
      <c r="BE229" s="129">
        <f>IF(N229="základní",J229,0)</f>
        <v>0</v>
      </c>
      <c r="BF229" s="129">
        <f>IF(N229="snížená",J229,0)</f>
        <v>0</v>
      </c>
      <c r="BG229" s="129">
        <f>IF(N229="zákl. přenesená",J229,0)</f>
        <v>0</v>
      </c>
      <c r="BH229" s="129">
        <f>IF(N229="sníž. přenesená",J229,0)</f>
        <v>0</v>
      </c>
      <c r="BI229" s="129">
        <f>IF(N229="nulová",J229,0)</f>
        <v>0</v>
      </c>
      <c r="BJ229" s="103" t="s">
        <v>5</v>
      </c>
      <c r="BK229" s="129">
        <f>ROUND(I229*H229,2)</f>
        <v>0</v>
      </c>
      <c r="BL229" s="103" t="s">
        <v>129</v>
      </c>
      <c r="BM229" s="128" t="s">
        <v>997</v>
      </c>
    </row>
    <row r="230" spans="2:65" s="2" customFormat="1" ht="26.1">
      <c r="B230" s="3"/>
      <c r="D230" s="127" t="s">
        <v>112</v>
      </c>
      <c r="F230" s="126" t="s">
        <v>996</v>
      </c>
      <c r="I230" s="122"/>
      <c r="L230" s="3"/>
      <c r="M230" s="125"/>
      <c r="T230" s="62"/>
      <c r="AT230" s="103" t="s">
        <v>112</v>
      </c>
      <c r="AU230" s="103" t="s">
        <v>0</v>
      </c>
    </row>
    <row r="231" spans="2:65" s="2" customFormat="1">
      <c r="B231" s="3"/>
      <c r="D231" s="124" t="s">
        <v>110</v>
      </c>
      <c r="F231" s="123" t="s">
        <v>995</v>
      </c>
      <c r="I231" s="122"/>
      <c r="L231" s="3"/>
      <c r="M231" s="125"/>
      <c r="T231" s="62"/>
      <c r="AT231" s="103" t="s">
        <v>110</v>
      </c>
      <c r="AU231" s="103" t="s">
        <v>0</v>
      </c>
    </row>
    <row r="232" spans="2:65" s="183" customFormat="1">
      <c r="B232" s="187"/>
      <c r="D232" s="127" t="s">
        <v>154</v>
      </c>
      <c r="E232" s="184" t="s">
        <v>1</v>
      </c>
      <c r="F232" s="189" t="s">
        <v>636</v>
      </c>
      <c r="H232" s="184" t="s">
        <v>1</v>
      </c>
      <c r="I232" s="188"/>
      <c r="L232" s="187"/>
      <c r="M232" s="186"/>
      <c r="T232" s="185"/>
      <c r="AT232" s="184" t="s">
        <v>154</v>
      </c>
      <c r="AU232" s="184" t="s">
        <v>0</v>
      </c>
      <c r="AV232" s="183" t="s">
        <v>5</v>
      </c>
      <c r="AW232" s="183" t="s">
        <v>82</v>
      </c>
      <c r="AX232" s="183" t="s">
        <v>38</v>
      </c>
      <c r="AY232" s="184" t="s">
        <v>116</v>
      </c>
    </row>
    <row r="233" spans="2:65" s="155" customFormat="1">
      <c r="B233" s="159"/>
      <c r="D233" s="127" t="s">
        <v>154</v>
      </c>
      <c r="E233" s="156" t="s">
        <v>1</v>
      </c>
      <c r="F233" s="162" t="s">
        <v>994</v>
      </c>
      <c r="H233" s="161">
        <v>11.381</v>
      </c>
      <c r="I233" s="160"/>
      <c r="L233" s="159"/>
      <c r="M233" s="158"/>
      <c r="T233" s="157"/>
      <c r="AT233" s="156" t="s">
        <v>154</v>
      </c>
      <c r="AU233" s="156" t="s">
        <v>0</v>
      </c>
      <c r="AV233" s="155" t="s">
        <v>0</v>
      </c>
      <c r="AW233" s="155" t="s">
        <v>82</v>
      </c>
      <c r="AX233" s="155" t="s">
        <v>38</v>
      </c>
      <c r="AY233" s="156" t="s">
        <v>116</v>
      </c>
    </row>
    <row r="234" spans="2:65" s="155" customFormat="1">
      <c r="B234" s="159"/>
      <c r="D234" s="127" t="s">
        <v>154</v>
      </c>
      <c r="E234" s="156" t="s">
        <v>1</v>
      </c>
      <c r="F234" s="162" t="s">
        <v>993</v>
      </c>
      <c r="H234" s="161">
        <v>18.968</v>
      </c>
      <c r="I234" s="160"/>
      <c r="L234" s="159"/>
      <c r="M234" s="158"/>
      <c r="T234" s="157"/>
      <c r="AT234" s="156" t="s">
        <v>154</v>
      </c>
      <c r="AU234" s="156" t="s">
        <v>0</v>
      </c>
      <c r="AV234" s="155" t="s">
        <v>0</v>
      </c>
      <c r="AW234" s="155" t="s">
        <v>82</v>
      </c>
      <c r="AX234" s="155" t="s">
        <v>38</v>
      </c>
      <c r="AY234" s="156" t="s">
        <v>116</v>
      </c>
    </row>
    <row r="235" spans="2:65" s="155" customFormat="1">
      <c r="B235" s="159"/>
      <c r="D235" s="127" t="s">
        <v>154</v>
      </c>
      <c r="E235" s="156" t="s">
        <v>1</v>
      </c>
      <c r="F235" s="162" t="s">
        <v>992</v>
      </c>
      <c r="H235" s="161">
        <v>2.6459999999999999</v>
      </c>
      <c r="I235" s="160"/>
      <c r="L235" s="159"/>
      <c r="M235" s="158"/>
      <c r="T235" s="157"/>
      <c r="AT235" s="156" t="s">
        <v>154</v>
      </c>
      <c r="AU235" s="156" t="s">
        <v>0</v>
      </c>
      <c r="AV235" s="155" t="s">
        <v>0</v>
      </c>
      <c r="AW235" s="155" t="s">
        <v>82</v>
      </c>
      <c r="AX235" s="155" t="s">
        <v>38</v>
      </c>
      <c r="AY235" s="156" t="s">
        <v>116</v>
      </c>
    </row>
    <row r="236" spans="2:65" s="190" customFormat="1">
      <c r="B236" s="194"/>
      <c r="D236" s="127" t="s">
        <v>154</v>
      </c>
      <c r="E236" s="191" t="s">
        <v>1</v>
      </c>
      <c r="F236" s="197" t="s">
        <v>583</v>
      </c>
      <c r="H236" s="196">
        <v>32.994999999999997</v>
      </c>
      <c r="I236" s="195"/>
      <c r="L236" s="194"/>
      <c r="M236" s="193"/>
      <c r="T236" s="192"/>
      <c r="AT236" s="191" t="s">
        <v>154</v>
      </c>
      <c r="AU236" s="191" t="s">
        <v>0</v>
      </c>
      <c r="AV236" s="190" t="s">
        <v>121</v>
      </c>
      <c r="AW236" s="190" t="s">
        <v>82</v>
      </c>
      <c r="AX236" s="190" t="s">
        <v>38</v>
      </c>
      <c r="AY236" s="191" t="s">
        <v>116</v>
      </c>
    </row>
    <row r="237" spans="2:65" s="183" customFormat="1">
      <c r="B237" s="187"/>
      <c r="D237" s="127" t="s">
        <v>154</v>
      </c>
      <c r="E237" s="184" t="s">
        <v>1</v>
      </c>
      <c r="F237" s="189" t="s">
        <v>645</v>
      </c>
      <c r="H237" s="184" t="s">
        <v>1</v>
      </c>
      <c r="I237" s="188"/>
      <c r="L237" s="187"/>
      <c r="M237" s="186"/>
      <c r="T237" s="185"/>
      <c r="AT237" s="184" t="s">
        <v>154</v>
      </c>
      <c r="AU237" s="184" t="s">
        <v>0</v>
      </c>
      <c r="AV237" s="183" t="s">
        <v>5</v>
      </c>
      <c r="AW237" s="183" t="s">
        <v>82</v>
      </c>
      <c r="AX237" s="183" t="s">
        <v>38</v>
      </c>
      <c r="AY237" s="184" t="s">
        <v>116</v>
      </c>
    </row>
    <row r="238" spans="2:65" s="155" customFormat="1">
      <c r="B238" s="159"/>
      <c r="D238" s="127" t="s">
        <v>154</v>
      </c>
      <c r="E238" s="156" t="s">
        <v>1</v>
      </c>
      <c r="F238" s="162" t="s">
        <v>991</v>
      </c>
      <c r="H238" s="161">
        <v>54.183</v>
      </c>
      <c r="I238" s="160"/>
      <c r="L238" s="159"/>
      <c r="M238" s="158"/>
      <c r="T238" s="157"/>
      <c r="AT238" s="156" t="s">
        <v>154</v>
      </c>
      <c r="AU238" s="156" t="s">
        <v>0</v>
      </c>
      <c r="AV238" s="155" t="s">
        <v>0</v>
      </c>
      <c r="AW238" s="155" t="s">
        <v>82</v>
      </c>
      <c r="AX238" s="155" t="s">
        <v>38</v>
      </c>
      <c r="AY238" s="156" t="s">
        <v>116</v>
      </c>
    </row>
    <row r="239" spans="2:65" s="190" customFormat="1">
      <c r="B239" s="194"/>
      <c r="D239" s="127" t="s">
        <v>154</v>
      </c>
      <c r="E239" s="191" t="s">
        <v>1</v>
      </c>
      <c r="F239" s="197" t="s">
        <v>583</v>
      </c>
      <c r="H239" s="196">
        <v>54.183</v>
      </c>
      <c r="I239" s="195"/>
      <c r="L239" s="194"/>
      <c r="M239" s="193"/>
      <c r="T239" s="192"/>
      <c r="AT239" s="191" t="s">
        <v>154</v>
      </c>
      <c r="AU239" s="191" t="s">
        <v>0</v>
      </c>
      <c r="AV239" s="190" t="s">
        <v>121</v>
      </c>
      <c r="AW239" s="190" t="s">
        <v>82</v>
      </c>
      <c r="AX239" s="190" t="s">
        <v>38</v>
      </c>
      <c r="AY239" s="191" t="s">
        <v>116</v>
      </c>
    </row>
    <row r="240" spans="2:65" s="175" customFormat="1">
      <c r="B240" s="179"/>
      <c r="D240" s="127" t="s">
        <v>154</v>
      </c>
      <c r="E240" s="176" t="s">
        <v>1</v>
      </c>
      <c r="F240" s="182" t="s">
        <v>414</v>
      </c>
      <c r="H240" s="181">
        <v>87.177999999999997</v>
      </c>
      <c r="I240" s="180"/>
      <c r="L240" s="179"/>
      <c r="M240" s="178"/>
      <c r="T240" s="177"/>
      <c r="AT240" s="176" t="s">
        <v>154</v>
      </c>
      <c r="AU240" s="176" t="s">
        <v>0</v>
      </c>
      <c r="AV240" s="175" t="s">
        <v>129</v>
      </c>
      <c r="AW240" s="175" t="s">
        <v>82</v>
      </c>
      <c r="AX240" s="175" t="s">
        <v>5</v>
      </c>
      <c r="AY240" s="176" t="s">
        <v>116</v>
      </c>
    </row>
    <row r="241" spans="2:65" s="2" customFormat="1" ht="24.15" customHeight="1">
      <c r="B241" s="3"/>
      <c r="C241" s="141" t="s">
        <v>675</v>
      </c>
      <c r="D241" s="141" t="s">
        <v>117</v>
      </c>
      <c r="E241" s="140" t="s">
        <v>990</v>
      </c>
      <c r="F241" s="139" t="s">
        <v>989</v>
      </c>
      <c r="G241" s="138" t="s">
        <v>190</v>
      </c>
      <c r="H241" s="137">
        <v>37.936</v>
      </c>
      <c r="I241" s="136"/>
      <c r="J241" s="135">
        <f>ROUND(I241*H241,2)</f>
        <v>0</v>
      </c>
      <c r="K241" s="134"/>
      <c r="L241" s="3"/>
      <c r="M241" s="133" t="s">
        <v>1</v>
      </c>
      <c r="N241" s="132" t="s">
        <v>74</v>
      </c>
      <c r="P241" s="131">
        <f>O241*H241</f>
        <v>0</v>
      </c>
      <c r="Q241" s="131">
        <v>0</v>
      </c>
      <c r="R241" s="131">
        <f>Q241*H241</f>
        <v>0</v>
      </c>
      <c r="S241" s="131">
        <v>0</v>
      </c>
      <c r="T241" s="130">
        <f>S241*H241</f>
        <v>0</v>
      </c>
      <c r="AR241" s="128" t="s">
        <v>129</v>
      </c>
      <c r="AT241" s="128" t="s">
        <v>117</v>
      </c>
      <c r="AU241" s="128" t="s">
        <v>0</v>
      </c>
      <c r="AY241" s="103" t="s">
        <v>116</v>
      </c>
      <c r="BE241" s="129">
        <f>IF(N241="základní",J241,0)</f>
        <v>0</v>
      </c>
      <c r="BF241" s="129">
        <f>IF(N241="snížená",J241,0)</f>
        <v>0</v>
      </c>
      <c r="BG241" s="129">
        <f>IF(N241="zákl. přenesená",J241,0)</f>
        <v>0</v>
      </c>
      <c r="BH241" s="129">
        <f>IF(N241="sníž. přenesená",J241,0)</f>
        <v>0</v>
      </c>
      <c r="BI241" s="129">
        <f>IF(N241="nulová",J241,0)</f>
        <v>0</v>
      </c>
      <c r="BJ241" s="103" t="s">
        <v>5</v>
      </c>
      <c r="BK241" s="129">
        <f>ROUND(I241*H241,2)</f>
        <v>0</v>
      </c>
      <c r="BL241" s="103" t="s">
        <v>129</v>
      </c>
      <c r="BM241" s="128" t="s">
        <v>988</v>
      </c>
    </row>
    <row r="242" spans="2:65" s="2" customFormat="1" ht="26.1">
      <c r="B242" s="3"/>
      <c r="D242" s="127" t="s">
        <v>112</v>
      </c>
      <c r="F242" s="126" t="s">
        <v>987</v>
      </c>
      <c r="I242" s="122"/>
      <c r="L242" s="3"/>
      <c r="M242" s="125"/>
      <c r="T242" s="62"/>
      <c r="AT242" s="103" t="s">
        <v>112</v>
      </c>
      <c r="AU242" s="103" t="s">
        <v>0</v>
      </c>
    </row>
    <row r="243" spans="2:65" s="2" customFormat="1">
      <c r="B243" s="3"/>
      <c r="D243" s="124" t="s">
        <v>110</v>
      </c>
      <c r="F243" s="123" t="s">
        <v>986</v>
      </c>
      <c r="I243" s="122"/>
      <c r="L243" s="3"/>
      <c r="M243" s="125"/>
      <c r="T243" s="62"/>
      <c r="AT243" s="103" t="s">
        <v>110</v>
      </c>
      <c r="AU243" s="103" t="s">
        <v>0</v>
      </c>
    </row>
    <row r="244" spans="2:65" s="183" customFormat="1">
      <c r="B244" s="187"/>
      <c r="D244" s="127" t="s">
        <v>154</v>
      </c>
      <c r="E244" s="184" t="s">
        <v>1</v>
      </c>
      <c r="F244" s="189" t="s">
        <v>636</v>
      </c>
      <c r="H244" s="184" t="s">
        <v>1</v>
      </c>
      <c r="I244" s="188"/>
      <c r="L244" s="187"/>
      <c r="M244" s="186"/>
      <c r="T244" s="185"/>
      <c r="AT244" s="184" t="s">
        <v>154</v>
      </c>
      <c r="AU244" s="184" t="s">
        <v>0</v>
      </c>
      <c r="AV244" s="183" t="s">
        <v>5</v>
      </c>
      <c r="AW244" s="183" t="s">
        <v>82</v>
      </c>
      <c r="AX244" s="183" t="s">
        <v>38</v>
      </c>
      <c r="AY244" s="184" t="s">
        <v>116</v>
      </c>
    </row>
    <row r="245" spans="2:65" s="155" customFormat="1">
      <c r="B245" s="159"/>
      <c r="D245" s="127" t="s">
        <v>154</v>
      </c>
      <c r="E245" s="156" t="s">
        <v>1</v>
      </c>
      <c r="F245" s="162" t="s">
        <v>985</v>
      </c>
      <c r="H245" s="161">
        <v>26.555</v>
      </c>
      <c r="I245" s="160"/>
      <c r="L245" s="159"/>
      <c r="M245" s="158"/>
      <c r="T245" s="157"/>
      <c r="AT245" s="156" t="s">
        <v>154</v>
      </c>
      <c r="AU245" s="156" t="s">
        <v>0</v>
      </c>
      <c r="AV245" s="155" t="s">
        <v>0</v>
      </c>
      <c r="AW245" s="155" t="s">
        <v>82</v>
      </c>
      <c r="AX245" s="155" t="s">
        <v>38</v>
      </c>
      <c r="AY245" s="156" t="s">
        <v>116</v>
      </c>
    </row>
    <row r="246" spans="2:65" s="155" customFormat="1">
      <c r="B246" s="159"/>
      <c r="D246" s="127" t="s">
        <v>154</v>
      </c>
      <c r="E246" s="156" t="s">
        <v>1</v>
      </c>
      <c r="F246" s="162" t="s">
        <v>984</v>
      </c>
      <c r="H246" s="161">
        <v>11.381</v>
      </c>
      <c r="I246" s="160"/>
      <c r="L246" s="159"/>
      <c r="M246" s="158"/>
      <c r="T246" s="157"/>
      <c r="AT246" s="156" t="s">
        <v>154</v>
      </c>
      <c r="AU246" s="156" t="s">
        <v>0</v>
      </c>
      <c r="AV246" s="155" t="s">
        <v>0</v>
      </c>
      <c r="AW246" s="155" t="s">
        <v>82</v>
      </c>
      <c r="AX246" s="155" t="s">
        <v>38</v>
      </c>
      <c r="AY246" s="156" t="s">
        <v>116</v>
      </c>
    </row>
    <row r="247" spans="2:65" s="175" customFormat="1">
      <c r="B247" s="179"/>
      <c r="D247" s="127" t="s">
        <v>154</v>
      </c>
      <c r="E247" s="176" t="s">
        <v>1</v>
      </c>
      <c r="F247" s="182" t="s">
        <v>414</v>
      </c>
      <c r="H247" s="181">
        <v>37.936</v>
      </c>
      <c r="I247" s="180"/>
      <c r="L247" s="179"/>
      <c r="M247" s="178"/>
      <c r="T247" s="177"/>
      <c r="AT247" s="176" t="s">
        <v>154</v>
      </c>
      <c r="AU247" s="176" t="s">
        <v>0</v>
      </c>
      <c r="AV247" s="175" t="s">
        <v>129</v>
      </c>
      <c r="AW247" s="175" t="s">
        <v>82</v>
      </c>
      <c r="AX247" s="175" t="s">
        <v>5</v>
      </c>
      <c r="AY247" s="176" t="s">
        <v>116</v>
      </c>
    </row>
    <row r="248" spans="2:65" s="2" customFormat="1" ht="24.15" customHeight="1">
      <c r="B248" s="3"/>
      <c r="C248" s="141" t="s">
        <v>668</v>
      </c>
      <c r="D248" s="141" t="s">
        <v>117</v>
      </c>
      <c r="E248" s="140" t="s">
        <v>983</v>
      </c>
      <c r="F248" s="139" t="s">
        <v>982</v>
      </c>
      <c r="G248" s="138" t="s">
        <v>190</v>
      </c>
      <c r="H248" s="137">
        <v>7.5869999999999997</v>
      </c>
      <c r="I248" s="136"/>
      <c r="J248" s="135">
        <f>ROUND(I248*H248,2)</f>
        <v>0</v>
      </c>
      <c r="K248" s="134"/>
      <c r="L248" s="3"/>
      <c r="M248" s="133" t="s">
        <v>1</v>
      </c>
      <c r="N248" s="132" t="s">
        <v>74</v>
      </c>
      <c r="P248" s="131">
        <f>O248*H248</f>
        <v>0</v>
      </c>
      <c r="Q248" s="131">
        <v>0</v>
      </c>
      <c r="R248" s="131">
        <f>Q248*H248</f>
        <v>0</v>
      </c>
      <c r="S248" s="131">
        <v>0</v>
      </c>
      <c r="T248" s="130">
        <f>S248*H248</f>
        <v>0</v>
      </c>
      <c r="AR248" s="128" t="s">
        <v>129</v>
      </c>
      <c r="AT248" s="128" t="s">
        <v>117</v>
      </c>
      <c r="AU248" s="128" t="s">
        <v>0</v>
      </c>
      <c r="AY248" s="103" t="s">
        <v>116</v>
      </c>
      <c r="BE248" s="129">
        <f>IF(N248="základní",J248,0)</f>
        <v>0</v>
      </c>
      <c r="BF248" s="129">
        <f>IF(N248="snížená",J248,0)</f>
        <v>0</v>
      </c>
      <c r="BG248" s="129">
        <f>IF(N248="zákl. přenesená",J248,0)</f>
        <v>0</v>
      </c>
      <c r="BH248" s="129">
        <f>IF(N248="sníž. přenesená",J248,0)</f>
        <v>0</v>
      </c>
      <c r="BI248" s="129">
        <f>IF(N248="nulová",J248,0)</f>
        <v>0</v>
      </c>
      <c r="BJ248" s="103" t="s">
        <v>5</v>
      </c>
      <c r="BK248" s="129">
        <f>ROUND(I248*H248,2)</f>
        <v>0</v>
      </c>
      <c r="BL248" s="103" t="s">
        <v>129</v>
      </c>
      <c r="BM248" s="128" t="s">
        <v>981</v>
      </c>
    </row>
    <row r="249" spans="2:65" s="2" customFormat="1" ht="26.1">
      <c r="B249" s="3"/>
      <c r="D249" s="127" t="s">
        <v>112</v>
      </c>
      <c r="F249" s="126" t="s">
        <v>980</v>
      </c>
      <c r="I249" s="122"/>
      <c r="L249" s="3"/>
      <c r="M249" s="125"/>
      <c r="T249" s="62"/>
      <c r="AT249" s="103" t="s">
        <v>112</v>
      </c>
      <c r="AU249" s="103" t="s">
        <v>0</v>
      </c>
    </row>
    <row r="250" spans="2:65" s="2" customFormat="1">
      <c r="B250" s="3"/>
      <c r="D250" s="124" t="s">
        <v>110</v>
      </c>
      <c r="F250" s="123" t="s">
        <v>979</v>
      </c>
      <c r="I250" s="122"/>
      <c r="L250" s="3"/>
      <c r="M250" s="125"/>
      <c r="T250" s="62"/>
      <c r="AT250" s="103" t="s">
        <v>110</v>
      </c>
      <c r="AU250" s="103" t="s">
        <v>0</v>
      </c>
    </row>
    <row r="251" spans="2:65" s="155" customFormat="1">
      <c r="B251" s="159"/>
      <c r="D251" s="127" t="s">
        <v>154</v>
      </c>
      <c r="E251" s="156" t="s">
        <v>1</v>
      </c>
      <c r="F251" s="162" t="s">
        <v>978</v>
      </c>
      <c r="H251" s="161">
        <v>7.5869999999999997</v>
      </c>
      <c r="I251" s="160"/>
      <c r="L251" s="159"/>
      <c r="M251" s="158"/>
      <c r="T251" s="157"/>
      <c r="AT251" s="156" t="s">
        <v>154</v>
      </c>
      <c r="AU251" s="156" t="s">
        <v>0</v>
      </c>
      <c r="AV251" s="155" t="s">
        <v>0</v>
      </c>
      <c r="AW251" s="155" t="s">
        <v>82</v>
      </c>
      <c r="AX251" s="155" t="s">
        <v>5</v>
      </c>
      <c r="AY251" s="156" t="s">
        <v>116</v>
      </c>
    </row>
    <row r="252" spans="2:65" s="2" customFormat="1" ht="33" customHeight="1">
      <c r="B252" s="3"/>
      <c r="C252" s="141" t="s">
        <v>661</v>
      </c>
      <c r="D252" s="141" t="s">
        <v>117</v>
      </c>
      <c r="E252" s="140" t="s">
        <v>625</v>
      </c>
      <c r="F252" s="139" t="s">
        <v>624</v>
      </c>
      <c r="G252" s="138" t="s">
        <v>130</v>
      </c>
      <c r="H252" s="137">
        <v>151.74</v>
      </c>
      <c r="I252" s="136"/>
      <c r="J252" s="135">
        <f>ROUND(I252*H252,2)</f>
        <v>0</v>
      </c>
      <c r="K252" s="134"/>
      <c r="L252" s="3"/>
      <c r="M252" s="133" t="s">
        <v>1</v>
      </c>
      <c r="N252" s="132" t="s">
        <v>74</v>
      </c>
      <c r="P252" s="131">
        <f>O252*H252</f>
        <v>0</v>
      </c>
      <c r="Q252" s="131">
        <v>0</v>
      </c>
      <c r="R252" s="131">
        <f>Q252*H252</f>
        <v>0</v>
      </c>
      <c r="S252" s="131">
        <v>0</v>
      </c>
      <c r="T252" s="130">
        <f>S252*H252</f>
        <v>0</v>
      </c>
      <c r="AR252" s="128" t="s">
        <v>129</v>
      </c>
      <c r="AT252" s="128" t="s">
        <v>117</v>
      </c>
      <c r="AU252" s="128" t="s">
        <v>0</v>
      </c>
      <c r="AY252" s="103" t="s">
        <v>116</v>
      </c>
      <c r="BE252" s="129">
        <f>IF(N252="základní",J252,0)</f>
        <v>0</v>
      </c>
      <c r="BF252" s="129">
        <f>IF(N252="snížená",J252,0)</f>
        <v>0</v>
      </c>
      <c r="BG252" s="129">
        <f>IF(N252="zákl. přenesená",J252,0)</f>
        <v>0</v>
      </c>
      <c r="BH252" s="129">
        <f>IF(N252="sníž. přenesená",J252,0)</f>
        <v>0</v>
      </c>
      <c r="BI252" s="129">
        <f>IF(N252="nulová",J252,0)</f>
        <v>0</v>
      </c>
      <c r="BJ252" s="103" t="s">
        <v>5</v>
      </c>
      <c r="BK252" s="129">
        <f>ROUND(I252*H252,2)</f>
        <v>0</v>
      </c>
      <c r="BL252" s="103" t="s">
        <v>129</v>
      </c>
      <c r="BM252" s="128" t="s">
        <v>977</v>
      </c>
    </row>
    <row r="253" spans="2:65" s="2" customFormat="1" ht="26.1">
      <c r="B253" s="3"/>
      <c r="D253" s="127" t="s">
        <v>112</v>
      </c>
      <c r="F253" s="126" t="s">
        <v>137</v>
      </c>
      <c r="I253" s="122"/>
      <c r="L253" s="3"/>
      <c r="M253" s="125"/>
      <c r="T253" s="62"/>
      <c r="AT253" s="103" t="s">
        <v>112</v>
      </c>
      <c r="AU253" s="103" t="s">
        <v>0</v>
      </c>
    </row>
    <row r="254" spans="2:65" s="2" customFormat="1">
      <c r="B254" s="3"/>
      <c r="D254" s="124" t="s">
        <v>110</v>
      </c>
      <c r="F254" s="123" t="s">
        <v>622</v>
      </c>
      <c r="I254" s="122"/>
      <c r="L254" s="3"/>
      <c r="M254" s="125"/>
      <c r="T254" s="62"/>
      <c r="AT254" s="103" t="s">
        <v>110</v>
      </c>
      <c r="AU254" s="103" t="s">
        <v>0</v>
      </c>
    </row>
    <row r="255" spans="2:65" s="155" customFormat="1">
      <c r="B255" s="159"/>
      <c r="D255" s="127" t="s">
        <v>154</v>
      </c>
      <c r="E255" s="156" t="s">
        <v>1</v>
      </c>
      <c r="F255" s="162" t="s">
        <v>966</v>
      </c>
      <c r="H255" s="161">
        <v>75.87</v>
      </c>
      <c r="I255" s="160"/>
      <c r="L255" s="159"/>
      <c r="M255" s="158"/>
      <c r="T255" s="157"/>
      <c r="AT255" s="156" t="s">
        <v>154</v>
      </c>
      <c r="AU255" s="156" t="s">
        <v>0</v>
      </c>
      <c r="AV255" s="155" t="s">
        <v>0</v>
      </c>
      <c r="AW255" s="155" t="s">
        <v>82</v>
      </c>
      <c r="AX255" s="155" t="s">
        <v>38</v>
      </c>
      <c r="AY255" s="156" t="s">
        <v>116</v>
      </c>
    </row>
    <row r="256" spans="2:65" s="190" customFormat="1">
      <c r="B256" s="194"/>
      <c r="D256" s="127" t="s">
        <v>154</v>
      </c>
      <c r="E256" s="191" t="s">
        <v>1</v>
      </c>
      <c r="F256" s="197" t="s">
        <v>583</v>
      </c>
      <c r="H256" s="196">
        <v>75.87</v>
      </c>
      <c r="I256" s="195"/>
      <c r="L256" s="194"/>
      <c r="M256" s="193"/>
      <c r="T256" s="192"/>
      <c r="AT256" s="191" t="s">
        <v>154</v>
      </c>
      <c r="AU256" s="191" t="s">
        <v>0</v>
      </c>
      <c r="AV256" s="190" t="s">
        <v>121</v>
      </c>
      <c r="AW256" s="190" t="s">
        <v>82</v>
      </c>
      <c r="AX256" s="190" t="s">
        <v>38</v>
      </c>
      <c r="AY256" s="191" t="s">
        <v>116</v>
      </c>
    </row>
    <row r="257" spans="2:65" s="155" customFormat="1">
      <c r="B257" s="159"/>
      <c r="D257" s="127" t="s">
        <v>154</v>
      </c>
      <c r="E257" s="156" t="s">
        <v>1</v>
      </c>
      <c r="F257" s="162" t="s">
        <v>976</v>
      </c>
      <c r="H257" s="161">
        <v>151.74</v>
      </c>
      <c r="I257" s="160"/>
      <c r="L257" s="159"/>
      <c r="M257" s="158"/>
      <c r="T257" s="157"/>
      <c r="AT257" s="156" t="s">
        <v>154</v>
      </c>
      <c r="AU257" s="156" t="s">
        <v>0</v>
      </c>
      <c r="AV257" s="155" t="s">
        <v>0</v>
      </c>
      <c r="AW257" s="155" t="s">
        <v>82</v>
      </c>
      <c r="AX257" s="155" t="s">
        <v>5</v>
      </c>
      <c r="AY257" s="156" t="s">
        <v>116</v>
      </c>
    </row>
    <row r="258" spans="2:65" s="2" customFormat="1" ht="16.5" customHeight="1">
      <c r="B258" s="3"/>
      <c r="C258" s="141" t="s">
        <v>653</v>
      </c>
      <c r="D258" s="141" t="s">
        <v>117</v>
      </c>
      <c r="E258" s="140" t="s">
        <v>619</v>
      </c>
      <c r="F258" s="139" t="s">
        <v>618</v>
      </c>
      <c r="G258" s="138" t="s">
        <v>190</v>
      </c>
      <c r="H258" s="137">
        <v>154.386</v>
      </c>
      <c r="I258" s="136"/>
      <c r="J258" s="135">
        <f>ROUND(I258*H258,2)</f>
        <v>0</v>
      </c>
      <c r="K258" s="134"/>
      <c r="L258" s="3"/>
      <c r="M258" s="133" t="s">
        <v>1</v>
      </c>
      <c r="N258" s="132" t="s">
        <v>74</v>
      </c>
      <c r="P258" s="131">
        <f>O258*H258</f>
        <v>0</v>
      </c>
      <c r="Q258" s="131">
        <v>0</v>
      </c>
      <c r="R258" s="131">
        <f>Q258*H258</f>
        <v>0</v>
      </c>
      <c r="S258" s="131">
        <v>0</v>
      </c>
      <c r="T258" s="130">
        <f>S258*H258</f>
        <v>0</v>
      </c>
      <c r="AR258" s="128" t="s">
        <v>129</v>
      </c>
      <c r="AT258" s="128" t="s">
        <v>117</v>
      </c>
      <c r="AU258" s="128" t="s">
        <v>0</v>
      </c>
      <c r="AY258" s="103" t="s">
        <v>116</v>
      </c>
      <c r="BE258" s="129">
        <f>IF(N258="základní",J258,0)</f>
        <v>0</v>
      </c>
      <c r="BF258" s="129">
        <f>IF(N258="snížená",J258,0)</f>
        <v>0</v>
      </c>
      <c r="BG258" s="129">
        <f>IF(N258="zákl. přenesená",J258,0)</f>
        <v>0</v>
      </c>
      <c r="BH258" s="129">
        <f>IF(N258="sníž. přenesená",J258,0)</f>
        <v>0</v>
      </c>
      <c r="BI258" s="129">
        <f>IF(N258="nulová",J258,0)</f>
        <v>0</v>
      </c>
      <c r="BJ258" s="103" t="s">
        <v>5</v>
      </c>
      <c r="BK258" s="129">
        <f>ROUND(I258*H258,2)</f>
        <v>0</v>
      </c>
      <c r="BL258" s="103" t="s">
        <v>129</v>
      </c>
      <c r="BM258" s="128" t="s">
        <v>975</v>
      </c>
    </row>
    <row r="259" spans="2:65" s="2" customFormat="1" ht="17.399999999999999">
      <c r="B259" s="3"/>
      <c r="D259" s="127" t="s">
        <v>112</v>
      </c>
      <c r="F259" s="126" t="s">
        <v>616</v>
      </c>
      <c r="I259" s="122"/>
      <c r="L259" s="3"/>
      <c r="M259" s="125"/>
      <c r="T259" s="62"/>
      <c r="AT259" s="103" t="s">
        <v>112</v>
      </c>
      <c r="AU259" s="103" t="s">
        <v>0</v>
      </c>
    </row>
    <row r="260" spans="2:65" s="2" customFormat="1">
      <c r="B260" s="3"/>
      <c r="D260" s="124" t="s">
        <v>110</v>
      </c>
      <c r="F260" s="123" t="s">
        <v>615</v>
      </c>
      <c r="I260" s="122"/>
      <c r="L260" s="3"/>
      <c r="M260" s="125"/>
      <c r="T260" s="62"/>
      <c r="AT260" s="103" t="s">
        <v>110</v>
      </c>
      <c r="AU260" s="103" t="s">
        <v>0</v>
      </c>
    </row>
    <row r="261" spans="2:65" s="155" customFormat="1">
      <c r="B261" s="159"/>
      <c r="D261" s="127" t="s">
        <v>154</v>
      </c>
      <c r="E261" s="156" t="s">
        <v>1</v>
      </c>
      <c r="F261" s="162" t="s">
        <v>974</v>
      </c>
      <c r="H261" s="161">
        <v>75.87</v>
      </c>
      <c r="I261" s="160"/>
      <c r="L261" s="159"/>
      <c r="M261" s="158"/>
      <c r="T261" s="157"/>
      <c r="AT261" s="156" t="s">
        <v>154</v>
      </c>
      <c r="AU261" s="156" t="s">
        <v>0</v>
      </c>
      <c r="AV261" s="155" t="s">
        <v>0</v>
      </c>
      <c r="AW261" s="155" t="s">
        <v>82</v>
      </c>
      <c r="AX261" s="155" t="s">
        <v>38</v>
      </c>
      <c r="AY261" s="156" t="s">
        <v>116</v>
      </c>
    </row>
    <row r="262" spans="2:65" s="155" customFormat="1">
      <c r="B262" s="159"/>
      <c r="D262" s="127" t="s">
        <v>154</v>
      </c>
      <c r="E262" s="156" t="s">
        <v>1</v>
      </c>
      <c r="F262" s="162" t="s">
        <v>973</v>
      </c>
      <c r="H262" s="161">
        <v>75.87</v>
      </c>
      <c r="I262" s="160"/>
      <c r="L262" s="159"/>
      <c r="M262" s="158"/>
      <c r="T262" s="157"/>
      <c r="AT262" s="156" t="s">
        <v>154</v>
      </c>
      <c r="AU262" s="156" t="s">
        <v>0</v>
      </c>
      <c r="AV262" s="155" t="s">
        <v>0</v>
      </c>
      <c r="AW262" s="155" t="s">
        <v>82</v>
      </c>
      <c r="AX262" s="155" t="s">
        <v>38</v>
      </c>
      <c r="AY262" s="156" t="s">
        <v>116</v>
      </c>
    </row>
    <row r="263" spans="2:65" s="155" customFormat="1">
      <c r="B263" s="159"/>
      <c r="D263" s="127" t="s">
        <v>154</v>
      </c>
      <c r="E263" s="156" t="s">
        <v>1</v>
      </c>
      <c r="F263" s="162" t="s">
        <v>972</v>
      </c>
      <c r="H263" s="161">
        <v>2.6459999999999999</v>
      </c>
      <c r="I263" s="160"/>
      <c r="L263" s="159"/>
      <c r="M263" s="158"/>
      <c r="T263" s="157"/>
      <c r="AT263" s="156" t="s">
        <v>154</v>
      </c>
      <c r="AU263" s="156" t="s">
        <v>0</v>
      </c>
      <c r="AV263" s="155" t="s">
        <v>0</v>
      </c>
      <c r="AW263" s="155" t="s">
        <v>82</v>
      </c>
      <c r="AX263" s="155" t="s">
        <v>38</v>
      </c>
      <c r="AY263" s="156" t="s">
        <v>116</v>
      </c>
    </row>
    <row r="264" spans="2:65" s="175" customFormat="1">
      <c r="B264" s="179"/>
      <c r="D264" s="127" t="s">
        <v>154</v>
      </c>
      <c r="E264" s="176" t="s">
        <v>1</v>
      </c>
      <c r="F264" s="182" t="s">
        <v>414</v>
      </c>
      <c r="H264" s="181">
        <v>154.386</v>
      </c>
      <c r="I264" s="180"/>
      <c r="L264" s="179"/>
      <c r="M264" s="178"/>
      <c r="T264" s="177"/>
      <c r="AT264" s="176" t="s">
        <v>154</v>
      </c>
      <c r="AU264" s="176" t="s">
        <v>0</v>
      </c>
      <c r="AV264" s="175" t="s">
        <v>129</v>
      </c>
      <c r="AW264" s="175" t="s">
        <v>82</v>
      </c>
      <c r="AX264" s="175" t="s">
        <v>5</v>
      </c>
      <c r="AY264" s="176" t="s">
        <v>116</v>
      </c>
    </row>
    <row r="265" spans="2:65" s="2" customFormat="1" ht="33" customHeight="1">
      <c r="B265" s="3"/>
      <c r="C265" s="141" t="s">
        <v>642</v>
      </c>
      <c r="D265" s="141" t="s">
        <v>117</v>
      </c>
      <c r="E265" s="140" t="s">
        <v>971</v>
      </c>
      <c r="F265" s="139" t="s">
        <v>970</v>
      </c>
      <c r="G265" s="138" t="s">
        <v>190</v>
      </c>
      <c r="H265" s="137">
        <v>54.183</v>
      </c>
      <c r="I265" s="136"/>
      <c r="J265" s="135">
        <f>ROUND(I265*H265,2)</f>
        <v>0</v>
      </c>
      <c r="K265" s="134"/>
      <c r="L265" s="3"/>
      <c r="M265" s="133" t="s">
        <v>1</v>
      </c>
      <c r="N265" s="132" t="s">
        <v>74</v>
      </c>
      <c r="P265" s="131">
        <f>O265*H265</f>
        <v>0</v>
      </c>
      <c r="Q265" s="131">
        <v>0</v>
      </c>
      <c r="R265" s="131">
        <f>Q265*H265</f>
        <v>0</v>
      </c>
      <c r="S265" s="131">
        <v>0</v>
      </c>
      <c r="T265" s="130">
        <f>S265*H265</f>
        <v>0</v>
      </c>
      <c r="AR265" s="128" t="s">
        <v>129</v>
      </c>
      <c r="AT265" s="128" t="s">
        <v>117</v>
      </c>
      <c r="AU265" s="128" t="s">
        <v>0</v>
      </c>
      <c r="AY265" s="103" t="s">
        <v>116</v>
      </c>
      <c r="BE265" s="129">
        <f>IF(N265="základní",J265,0)</f>
        <v>0</v>
      </c>
      <c r="BF265" s="129">
        <f>IF(N265="snížená",J265,0)</f>
        <v>0</v>
      </c>
      <c r="BG265" s="129">
        <f>IF(N265="zákl. přenesená",J265,0)</f>
        <v>0</v>
      </c>
      <c r="BH265" s="129">
        <f>IF(N265="sníž. přenesená",J265,0)</f>
        <v>0</v>
      </c>
      <c r="BI265" s="129">
        <f>IF(N265="nulová",J265,0)</f>
        <v>0</v>
      </c>
      <c r="BJ265" s="103" t="s">
        <v>5</v>
      </c>
      <c r="BK265" s="129">
        <f>ROUND(I265*H265,2)</f>
        <v>0</v>
      </c>
      <c r="BL265" s="103" t="s">
        <v>129</v>
      </c>
      <c r="BM265" s="128" t="s">
        <v>969</v>
      </c>
    </row>
    <row r="266" spans="2:65" s="2" customFormat="1" ht="34.799999999999997">
      <c r="B266" s="3"/>
      <c r="D266" s="127" t="s">
        <v>112</v>
      </c>
      <c r="F266" s="126" t="s">
        <v>968</v>
      </c>
      <c r="I266" s="122"/>
      <c r="L266" s="3"/>
      <c r="M266" s="125"/>
      <c r="T266" s="62"/>
      <c r="AT266" s="103" t="s">
        <v>112</v>
      </c>
      <c r="AU266" s="103" t="s">
        <v>0</v>
      </c>
    </row>
    <row r="267" spans="2:65" s="2" customFormat="1">
      <c r="B267" s="3"/>
      <c r="D267" s="124" t="s">
        <v>110</v>
      </c>
      <c r="F267" s="123" t="s">
        <v>967</v>
      </c>
      <c r="I267" s="122"/>
      <c r="L267" s="3"/>
      <c r="M267" s="125"/>
      <c r="T267" s="62"/>
      <c r="AT267" s="103" t="s">
        <v>110</v>
      </c>
      <c r="AU267" s="103" t="s">
        <v>0</v>
      </c>
    </row>
    <row r="268" spans="2:65" s="155" customFormat="1">
      <c r="B268" s="159"/>
      <c r="D268" s="127" t="s">
        <v>154</v>
      </c>
      <c r="E268" s="156" t="s">
        <v>1</v>
      </c>
      <c r="F268" s="162" t="s">
        <v>966</v>
      </c>
      <c r="H268" s="161">
        <v>75.87</v>
      </c>
      <c r="I268" s="160"/>
      <c r="L268" s="159"/>
      <c r="M268" s="158"/>
      <c r="T268" s="157"/>
      <c r="AT268" s="156" t="s">
        <v>154</v>
      </c>
      <c r="AU268" s="156" t="s">
        <v>0</v>
      </c>
      <c r="AV268" s="155" t="s">
        <v>0</v>
      </c>
      <c r="AW268" s="155" t="s">
        <v>82</v>
      </c>
      <c r="AX268" s="155" t="s">
        <v>38</v>
      </c>
      <c r="AY268" s="156" t="s">
        <v>116</v>
      </c>
    </row>
    <row r="269" spans="2:65" s="155" customFormat="1">
      <c r="B269" s="159"/>
      <c r="D269" s="127" t="s">
        <v>154</v>
      </c>
      <c r="E269" s="156" t="s">
        <v>1</v>
      </c>
      <c r="F269" s="162" t="s">
        <v>965</v>
      </c>
      <c r="H269" s="161">
        <v>-3.528</v>
      </c>
      <c r="I269" s="160"/>
      <c r="L269" s="159"/>
      <c r="M269" s="158"/>
      <c r="T269" s="157"/>
      <c r="AT269" s="156" t="s">
        <v>154</v>
      </c>
      <c r="AU269" s="156" t="s">
        <v>0</v>
      </c>
      <c r="AV269" s="155" t="s">
        <v>0</v>
      </c>
      <c r="AW269" s="155" t="s">
        <v>82</v>
      </c>
      <c r="AX269" s="155" t="s">
        <v>38</v>
      </c>
      <c r="AY269" s="156" t="s">
        <v>116</v>
      </c>
    </row>
    <row r="270" spans="2:65" s="155" customFormat="1">
      <c r="B270" s="159"/>
      <c r="D270" s="127" t="s">
        <v>154</v>
      </c>
      <c r="E270" s="156" t="s">
        <v>1</v>
      </c>
      <c r="F270" s="162" t="s">
        <v>964</v>
      </c>
      <c r="H270" s="161">
        <v>-1.9219999999999999</v>
      </c>
      <c r="I270" s="160"/>
      <c r="L270" s="159"/>
      <c r="M270" s="158"/>
      <c r="T270" s="157"/>
      <c r="AT270" s="156" t="s">
        <v>154</v>
      </c>
      <c r="AU270" s="156" t="s">
        <v>0</v>
      </c>
      <c r="AV270" s="155" t="s">
        <v>0</v>
      </c>
      <c r="AW270" s="155" t="s">
        <v>82</v>
      </c>
      <c r="AX270" s="155" t="s">
        <v>38</v>
      </c>
      <c r="AY270" s="156" t="s">
        <v>116</v>
      </c>
    </row>
    <row r="271" spans="2:65" s="155" customFormat="1">
      <c r="B271" s="159"/>
      <c r="D271" s="127" t="s">
        <v>154</v>
      </c>
      <c r="E271" s="156" t="s">
        <v>1</v>
      </c>
      <c r="F271" s="162" t="s">
        <v>963</v>
      </c>
      <c r="H271" s="161">
        <v>-16.236999999999998</v>
      </c>
      <c r="I271" s="160"/>
      <c r="L271" s="159"/>
      <c r="M271" s="158"/>
      <c r="T271" s="157"/>
      <c r="AT271" s="156" t="s">
        <v>154</v>
      </c>
      <c r="AU271" s="156" t="s">
        <v>0</v>
      </c>
      <c r="AV271" s="155" t="s">
        <v>0</v>
      </c>
      <c r="AW271" s="155" t="s">
        <v>82</v>
      </c>
      <c r="AX271" s="155" t="s">
        <v>38</v>
      </c>
      <c r="AY271" s="156" t="s">
        <v>116</v>
      </c>
    </row>
    <row r="272" spans="2:65" s="175" customFormat="1">
      <c r="B272" s="179"/>
      <c r="D272" s="127" t="s">
        <v>154</v>
      </c>
      <c r="E272" s="176" t="s">
        <v>1</v>
      </c>
      <c r="F272" s="182" t="s">
        <v>414</v>
      </c>
      <c r="H272" s="181">
        <v>54.183000000000007</v>
      </c>
      <c r="I272" s="180"/>
      <c r="L272" s="179"/>
      <c r="M272" s="178"/>
      <c r="T272" s="177"/>
      <c r="AT272" s="176" t="s">
        <v>154</v>
      </c>
      <c r="AU272" s="176" t="s">
        <v>0</v>
      </c>
      <c r="AV272" s="175" t="s">
        <v>129</v>
      </c>
      <c r="AW272" s="175" t="s">
        <v>82</v>
      </c>
      <c r="AX272" s="175" t="s">
        <v>5</v>
      </c>
      <c r="AY272" s="176" t="s">
        <v>116</v>
      </c>
    </row>
    <row r="273" spans="2:65" s="2" customFormat="1" ht="16.5" customHeight="1">
      <c r="B273" s="3"/>
      <c r="C273" s="173" t="s">
        <v>633</v>
      </c>
      <c r="D273" s="173" t="s">
        <v>125</v>
      </c>
      <c r="E273" s="172" t="s">
        <v>590</v>
      </c>
      <c r="F273" s="171" t="s">
        <v>588</v>
      </c>
      <c r="G273" s="170" t="s">
        <v>130</v>
      </c>
      <c r="H273" s="169">
        <v>108.366</v>
      </c>
      <c r="I273" s="168"/>
      <c r="J273" s="167">
        <f>ROUND(I273*H273,2)</f>
        <v>0</v>
      </c>
      <c r="K273" s="166"/>
      <c r="L273" s="165"/>
      <c r="M273" s="164" t="s">
        <v>1</v>
      </c>
      <c r="N273" s="163" t="s">
        <v>74</v>
      </c>
      <c r="P273" s="131">
        <f>O273*H273</f>
        <v>0</v>
      </c>
      <c r="Q273" s="131">
        <v>0</v>
      </c>
      <c r="R273" s="131">
        <f>Q273*H273</f>
        <v>0</v>
      </c>
      <c r="S273" s="131">
        <v>0</v>
      </c>
      <c r="T273" s="130">
        <f>S273*H273</f>
        <v>0</v>
      </c>
      <c r="AR273" s="128" t="s">
        <v>213</v>
      </c>
      <c r="AT273" s="128" t="s">
        <v>125</v>
      </c>
      <c r="AU273" s="128" t="s">
        <v>0</v>
      </c>
      <c r="AY273" s="103" t="s">
        <v>116</v>
      </c>
      <c r="BE273" s="129">
        <f>IF(N273="základní",J273,0)</f>
        <v>0</v>
      </c>
      <c r="BF273" s="129">
        <f>IF(N273="snížená",J273,0)</f>
        <v>0</v>
      </c>
      <c r="BG273" s="129">
        <f>IF(N273="zákl. přenesená",J273,0)</f>
        <v>0</v>
      </c>
      <c r="BH273" s="129">
        <f>IF(N273="sníž. přenesená",J273,0)</f>
        <v>0</v>
      </c>
      <c r="BI273" s="129">
        <f>IF(N273="nulová",J273,0)</f>
        <v>0</v>
      </c>
      <c r="BJ273" s="103" t="s">
        <v>5</v>
      </c>
      <c r="BK273" s="129">
        <f>ROUND(I273*H273,2)</f>
        <v>0</v>
      </c>
      <c r="BL273" s="103" t="s">
        <v>129</v>
      </c>
      <c r="BM273" s="128" t="s">
        <v>962</v>
      </c>
    </row>
    <row r="274" spans="2:65" s="2" customFormat="1">
      <c r="B274" s="3"/>
      <c r="D274" s="127" t="s">
        <v>112</v>
      </c>
      <c r="F274" s="126" t="s">
        <v>588</v>
      </c>
      <c r="I274" s="122"/>
      <c r="L274" s="3"/>
      <c r="M274" s="125"/>
      <c r="T274" s="62"/>
      <c r="AT274" s="103" t="s">
        <v>112</v>
      </c>
      <c r="AU274" s="103" t="s">
        <v>0</v>
      </c>
    </row>
    <row r="275" spans="2:65" s="155" customFormat="1">
      <c r="B275" s="159"/>
      <c r="D275" s="127" t="s">
        <v>154</v>
      </c>
      <c r="F275" s="162" t="s">
        <v>961</v>
      </c>
      <c r="H275" s="161">
        <v>108.366</v>
      </c>
      <c r="I275" s="160"/>
      <c r="L275" s="159"/>
      <c r="M275" s="158"/>
      <c r="T275" s="157"/>
      <c r="AT275" s="156" t="s">
        <v>154</v>
      </c>
      <c r="AU275" s="156" t="s">
        <v>0</v>
      </c>
      <c r="AV275" s="155" t="s">
        <v>0</v>
      </c>
      <c r="AW275" s="155" t="s">
        <v>89</v>
      </c>
      <c r="AX275" s="155" t="s">
        <v>5</v>
      </c>
      <c r="AY275" s="156" t="s">
        <v>116</v>
      </c>
    </row>
    <row r="276" spans="2:65" s="2" customFormat="1" ht="24.15" customHeight="1">
      <c r="B276" s="3"/>
      <c r="C276" s="141" t="s">
        <v>626</v>
      </c>
      <c r="D276" s="141" t="s">
        <v>117</v>
      </c>
      <c r="E276" s="140" t="s">
        <v>540</v>
      </c>
      <c r="F276" s="139" t="s">
        <v>539</v>
      </c>
      <c r="G276" s="138" t="s">
        <v>183</v>
      </c>
      <c r="H276" s="137">
        <v>17.64</v>
      </c>
      <c r="I276" s="136"/>
      <c r="J276" s="135">
        <f>ROUND(I276*H276,2)</f>
        <v>0</v>
      </c>
      <c r="K276" s="134"/>
      <c r="L276" s="3"/>
      <c r="M276" s="133" t="s">
        <v>1</v>
      </c>
      <c r="N276" s="132" t="s">
        <v>74</v>
      </c>
      <c r="P276" s="131">
        <f>O276*H276</f>
        <v>0</v>
      </c>
      <c r="Q276" s="131">
        <v>0</v>
      </c>
      <c r="R276" s="131">
        <f>Q276*H276</f>
        <v>0</v>
      </c>
      <c r="S276" s="131">
        <v>0</v>
      </c>
      <c r="T276" s="130">
        <f>S276*H276</f>
        <v>0</v>
      </c>
      <c r="AR276" s="128" t="s">
        <v>129</v>
      </c>
      <c r="AT276" s="128" t="s">
        <v>117</v>
      </c>
      <c r="AU276" s="128" t="s">
        <v>0</v>
      </c>
      <c r="AY276" s="103" t="s">
        <v>116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103" t="s">
        <v>5</v>
      </c>
      <c r="BK276" s="129">
        <f>ROUND(I276*H276,2)</f>
        <v>0</v>
      </c>
      <c r="BL276" s="103" t="s">
        <v>129</v>
      </c>
      <c r="BM276" s="128" t="s">
        <v>960</v>
      </c>
    </row>
    <row r="277" spans="2:65" s="2" customFormat="1" ht="17.399999999999999">
      <c r="B277" s="3"/>
      <c r="D277" s="127" t="s">
        <v>112</v>
      </c>
      <c r="F277" s="126" t="s">
        <v>537</v>
      </c>
      <c r="I277" s="122"/>
      <c r="L277" s="3"/>
      <c r="M277" s="125"/>
      <c r="T277" s="62"/>
      <c r="AT277" s="103" t="s">
        <v>112</v>
      </c>
      <c r="AU277" s="103" t="s">
        <v>0</v>
      </c>
    </row>
    <row r="278" spans="2:65" s="2" customFormat="1">
      <c r="B278" s="3"/>
      <c r="D278" s="124" t="s">
        <v>110</v>
      </c>
      <c r="F278" s="123" t="s">
        <v>536</v>
      </c>
      <c r="I278" s="122"/>
      <c r="L278" s="3"/>
      <c r="M278" s="125"/>
      <c r="T278" s="62"/>
      <c r="AT278" s="103" t="s">
        <v>110</v>
      </c>
      <c r="AU278" s="103" t="s">
        <v>0</v>
      </c>
    </row>
    <row r="279" spans="2:65" s="155" customFormat="1">
      <c r="B279" s="159"/>
      <c r="D279" s="127" t="s">
        <v>154</v>
      </c>
      <c r="E279" s="156" t="s">
        <v>1</v>
      </c>
      <c r="F279" s="162" t="s">
        <v>959</v>
      </c>
      <c r="H279" s="161">
        <v>17.64</v>
      </c>
      <c r="I279" s="160"/>
      <c r="L279" s="159"/>
      <c r="M279" s="158"/>
      <c r="T279" s="157"/>
      <c r="AT279" s="156" t="s">
        <v>154</v>
      </c>
      <c r="AU279" s="156" t="s">
        <v>0</v>
      </c>
      <c r="AV279" s="155" t="s">
        <v>0</v>
      </c>
      <c r="AW279" s="155" t="s">
        <v>82</v>
      </c>
      <c r="AX279" s="155" t="s">
        <v>5</v>
      </c>
      <c r="AY279" s="156" t="s">
        <v>116</v>
      </c>
    </row>
    <row r="280" spans="2:65" s="142" customFormat="1" ht="22.8" customHeight="1">
      <c r="B280" s="149"/>
      <c r="D280" s="144" t="s">
        <v>34</v>
      </c>
      <c r="E280" s="152" t="s">
        <v>0</v>
      </c>
      <c r="F280" s="152" t="s">
        <v>515</v>
      </c>
      <c r="I280" s="151"/>
      <c r="J280" s="150">
        <f>BK280</f>
        <v>0</v>
      </c>
      <c r="L280" s="149"/>
      <c r="M280" s="148"/>
      <c r="P280" s="147">
        <f>SUM(P281:P288)</f>
        <v>0</v>
      </c>
      <c r="R280" s="147">
        <f>SUM(R281:R288)</f>
        <v>11.055912000000001</v>
      </c>
      <c r="T280" s="146">
        <f>SUM(T281:T288)</f>
        <v>0</v>
      </c>
      <c r="AR280" s="144" t="s">
        <v>5</v>
      </c>
      <c r="AT280" s="145" t="s">
        <v>34</v>
      </c>
      <c r="AU280" s="145" t="s">
        <v>5</v>
      </c>
      <c r="AY280" s="144" t="s">
        <v>116</v>
      </c>
      <c r="BK280" s="143">
        <f>SUM(BK281:BK288)</f>
        <v>0</v>
      </c>
    </row>
    <row r="281" spans="2:65" s="2" customFormat="1" ht="37.799999999999997" customHeight="1">
      <c r="B281" s="3"/>
      <c r="C281" s="141" t="s">
        <v>620</v>
      </c>
      <c r="D281" s="141" t="s">
        <v>117</v>
      </c>
      <c r="E281" s="140" t="s">
        <v>513</v>
      </c>
      <c r="F281" s="139" t="s">
        <v>958</v>
      </c>
      <c r="G281" s="138" t="s">
        <v>118</v>
      </c>
      <c r="H281" s="137">
        <v>16.8</v>
      </c>
      <c r="I281" s="136"/>
      <c r="J281" s="135">
        <f>ROUND(I281*H281,2)</f>
        <v>0</v>
      </c>
      <c r="K281" s="134"/>
      <c r="L281" s="3"/>
      <c r="M281" s="133" t="s">
        <v>1</v>
      </c>
      <c r="N281" s="132" t="s">
        <v>74</v>
      </c>
      <c r="P281" s="131">
        <f>O281*H281</f>
        <v>0</v>
      </c>
      <c r="Q281" s="131">
        <v>0.20449000000000001</v>
      </c>
      <c r="R281" s="131">
        <f>Q281*H281</f>
        <v>3.435432</v>
      </c>
      <c r="S281" s="131">
        <v>0</v>
      </c>
      <c r="T281" s="130">
        <f>S281*H281</f>
        <v>0</v>
      </c>
      <c r="AR281" s="128" t="s">
        <v>129</v>
      </c>
      <c r="AT281" s="128" t="s">
        <v>117</v>
      </c>
      <c r="AU281" s="128" t="s">
        <v>0</v>
      </c>
      <c r="AY281" s="103" t="s">
        <v>116</v>
      </c>
      <c r="BE281" s="129">
        <f>IF(N281="základní",J281,0)</f>
        <v>0</v>
      </c>
      <c r="BF281" s="129">
        <f>IF(N281="snížená",J281,0)</f>
        <v>0</v>
      </c>
      <c r="BG281" s="129">
        <f>IF(N281="zákl. přenesená",J281,0)</f>
        <v>0</v>
      </c>
      <c r="BH281" s="129">
        <f>IF(N281="sníž. přenesená",J281,0)</f>
        <v>0</v>
      </c>
      <c r="BI281" s="129">
        <f>IF(N281="nulová",J281,0)</f>
        <v>0</v>
      </c>
      <c r="BJ281" s="103" t="s">
        <v>5</v>
      </c>
      <c r="BK281" s="129">
        <f>ROUND(I281*H281,2)</f>
        <v>0</v>
      </c>
      <c r="BL281" s="103" t="s">
        <v>129</v>
      </c>
      <c r="BM281" s="128" t="s">
        <v>957</v>
      </c>
    </row>
    <row r="282" spans="2:65" s="2" customFormat="1" ht="34.799999999999997">
      <c r="B282" s="3"/>
      <c r="D282" s="127" t="s">
        <v>112</v>
      </c>
      <c r="F282" s="126" t="s">
        <v>511</v>
      </c>
      <c r="I282" s="122"/>
      <c r="L282" s="3"/>
      <c r="M282" s="125"/>
      <c r="T282" s="62"/>
      <c r="AT282" s="103" t="s">
        <v>112</v>
      </c>
      <c r="AU282" s="103" t="s">
        <v>0</v>
      </c>
    </row>
    <row r="283" spans="2:65" s="2" customFormat="1">
      <c r="B283" s="3"/>
      <c r="D283" s="124" t="s">
        <v>110</v>
      </c>
      <c r="F283" s="123" t="s">
        <v>956</v>
      </c>
      <c r="I283" s="122"/>
      <c r="L283" s="3"/>
      <c r="M283" s="125"/>
      <c r="T283" s="62"/>
      <c r="AT283" s="103" t="s">
        <v>110</v>
      </c>
      <c r="AU283" s="103" t="s">
        <v>0</v>
      </c>
    </row>
    <row r="284" spans="2:65" s="155" customFormat="1">
      <c r="B284" s="159"/>
      <c r="D284" s="127" t="s">
        <v>154</v>
      </c>
      <c r="E284" s="156" t="s">
        <v>1</v>
      </c>
      <c r="F284" s="162" t="s">
        <v>955</v>
      </c>
      <c r="H284" s="161">
        <v>16.8</v>
      </c>
      <c r="I284" s="160"/>
      <c r="L284" s="159"/>
      <c r="M284" s="158"/>
      <c r="T284" s="157"/>
      <c r="AT284" s="156" t="s">
        <v>154</v>
      </c>
      <c r="AU284" s="156" t="s">
        <v>0</v>
      </c>
      <c r="AV284" s="155" t="s">
        <v>0</v>
      </c>
      <c r="AW284" s="155" t="s">
        <v>82</v>
      </c>
      <c r="AX284" s="155" t="s">
        <v>5</v>
      </c>
      <c r="AY284" s="156" t="s">
        <v>116</v>
      </c>
    </row>
    <row r="285" spans="2:65" s="2" customFormat="1" ht="24.15" customHeight="1">
      <c r="B285" s="3"/>
      <c r="C285" s="141" t="s">
        <v>609</v>
      </c>
      <c r="D285" s="141" t="s">
        <v>117</v>
      </c>
      <c r="E285" s="140" t="s">
        <v>954</v>
      </c>
      <c r="F285" s="139" t="s">
        <v>953</v>
      </c>
      <c r="G285" s="138" t="s">
        <v>190</v>
      </c>
      <c r="H285" s="137">
        <v>3.528</v>
      </c>
      <c r="I285" s="136"/>
      <c r="J285" s="135">
        <f>ROUND(I285*H285,2)</f>
        <v>0</v>
      </c>
      <c r="K285" s="134"/>
      <c r="L285" s="3"/>
      <c r="M285" s="133" t="s">
        <v>1</v>
      </c>
      <c r="N285" s="132" t="s">
        <v>74</v>
      </c>
      <c r="P285" s="131">
        <f>O285*H285</f>
        <v>0</v>
      </c>
      <c r="Q285" s="131">
        <v>2.16</v>
      </c>
      <c r="R285" s="131">
        <f>Q285*H285</f>
        <v>7.6204800000000006</v>
      </c>
      <c r="S285" s="131">
        <v>0</v>
      </c>
      <c r="T285" s="130">
        <f>S285*H285</f>
        <v>0</v>
      </c>
      <c r="AR285" s="128" t="s">
        <v>129</v>
      </c>
      <c r="AT285" s="128" t="s">
        <v>117</v>
      </c>
      <c r="AU285" s="128" t="s">
        <v>0</v>
      </c>
      <c r="AY285" s="103" t="s">
        <v>116</v>
      </c>
      <c r="BE285" s="129">
        <f>IF(N285="základní",J285,0)</f>
        <v>0</v>
      </c>
      <c r="BF285" s="129">
        <f>IF(N285="snížená",J285,0)</f>
        <v>0</v>
      </c>
      <c r="BG285" s="129">
        <f>IF(N285="zákl. přenesená",J285,0)</f>
        <v>0</v>
      </c>
      <c r="BH285" s="129">
        <f>IF(N285="sníž. přenesená",J285,0)</f>
        <v>0</v>
      </c>
      <c r="BI285" s="129">
        <f>IF(N285="nulová",J285,0)</f>
        <v>0</v>
      </c>
      <c r="BJ285" s="103" t="s">
        <v>5</v>
      </c>
      <c r="BK285" s="129">
        <f>ROUND(I285*H285,2)</f>
        <v>0</v>
      </c>
      <c r="BL285" s="103" t="s">
        <v>129</v>
      </c>
      <c r="BM285" s="128" t="s">
        <v>952</v>
      </c>
    </row>
    <row r="286" spans="2:65" s="2" customFormat="1" ht="17.399999999999999">
      <c r="B286" s="3"/>
      <c r="D286" s="127" t="s">
        <v>112</v>
      </c>
      <c r="F286" s="126" t="s">
        <v>951</v>
      </c>
      <c r="I286" s="122"/>
      <c r="L286" s="3"/>
      <c r="M286" s="125"/>
      <c r="T286" s="62"/>
      <c r="AT286" s="103" t="s">
        <v>112</v>
      </c>
      <c r="AU286" s="103" t="s">
        <v>0</v>
      </c>
    </row>
    <row r="287" spans="2:65" s="2" customFormat="1">
      <c r="B287" s="3"/>
      <c r="D287" s="124" t="s">
        <v>110</v>
      </c>
      <c r="F287" s="123" t="s">
        <v>950</v>
      </c>
      <c r="I287" s="122"/>
      <c r="L287" s="3"/>
      <c r="M287" s="125"/>
      <c r="T287" s="62"/>
      <c r="AT287" s="103" t="s">
        <v>110</v>
      </c>
      <c r="AU287" s="103" t="s">
        <v>0</v>
      </c>
    </row>
    <row r="288" spans="2:65" s="155" customFormat="1">
      <c r="B288" s="159"/>
      <c r="D288" s="127" t="s">
        <v>154</v>
      </c>
      <c r="E288" s="156" t="s">
        <v>1</v>
      </c>
      <c r="F288" s="162" t="s">
        <v>949</v>
      </c>
      <c r="H288" s="161">
        <v>3.528</v>
      </c>
      <c r="I288" s="160"/>
      <c r="L288" s="159"/>
      <c r="M288" s="158"/>
      <c r="T288" s="157"/>
      <c r="AT288" s="156" t="s">
        <v>154</v>
      </c>
      <c r="AU288" s="156" t="s">
        <v>0</v>
      </c>
      <c r="AV288" s="155" t="s">
        <v>0</v>
      </c>
      <c r="AW288" s="155" t="s">
        <v>82</v>
      </c>
      <c r="AX288" s="155" t="s">
        <v>5</v>
      </c>
      <c r="AY288" s="156" t="s">
        <v>116</v>
      </c>
    </row>
    <row r="289" spans="2:65" s="142" customFormat="1" ht="22.8" customHeight="1">
      <c r="B289" s="149"/>
      <c r="D289" s="144" t="s">
        <v>34</v>
      </c>
      <c r="E289" s="152" t="s">
        <v>121</v>
      </c>
      <c r="F289" s="152" t="s">
        <v>503</v>
      </c>
      <c r="I289" s="151"/>
      <c r="J289" s="150">
        <f>BK289</f>
        <v>0</v>
      </c>
      <c r="L289" s="149"/>
      <c r="M289" s="148"/>
      <c r="P289" s="147">
        <f>SUM(P290:P293)</f>
        <v>0</v>
      </c>
      <c r="R289" s="147">
        <f>SUM(R290:R293)</f>
        <v>0</v>
      </c>
      <c r="T289" s="146">
        <f>SUM(T290:T293)</f>
        <v>0</v>
      </c>
      <c r="AR289" s="144" t="s">
        <v>5</v>
      </c>
      <c r="AT289" s="145" t="s">
        <v>34</v>
      </c>
      <c r="AU289" s="145" t="s">
        <v>5</v>
      </c>
      <c r="AY289" s="144" t="s">
        <v>116</v>
      </c>
      <c r="BK289" s="143">
        <f>SUM(BK290:BK293)</f>
        <v>0</v>
      </c>
    </row>
    <row r="290" spans="2:65" s="2" customFormat="1" ht="37.799999999999997" customHeight="1">
      <c r="B290" s="3"/>
      <c r="C290" s="141" t="s">
        <v>601</v>
      </c>
      <c r="D290" s="141" t="s">
        <v>117</v>
      </c>
      <c r="E290" s="140" t="s">
        <v>948</v>
      </c>
      <c r="F290" s="139" t="s">
        <v>947</v>
      </c>
      <c r="G290" s="138" t="s">
        <v>208</v>
      </c>
      <c r="H290" s="137">
        <v>1</v>
      </c>
      <c r="I290" s="136"/>
      <c r="J290" s="135">
        <f>ROUND(I290*H290,2)</f>
        <v>0</v>
      </c>
      <c r="K290" s="134"/>
      <c r="L290" s="3"/>
      <c r="M290" s="133" t="s">
        <v>1</v>
      </c>
      <c r="N290" s="132" t="s">
        <v>74</v>
      </c>
      <c r="P290" s="131">
        <f>O290*H290</f>
        <v>0</v>
      </c>
      <c r="Q290" s="131">
        <v>0</v>
      </c>
      <c r="R290" s="131">
        <f>Q290*H290</f>
        <v>0</v>
      </c>
      <c r="S290" s="131">
        <v>0</v>
      </c>
      <c r="T290" s="130">
        <f>S290*H290</f>
        <v>0</v>
      </c>
      <c r="AR290" s="128" t="s">
        <v>129</v>
      </c>
      <c r="AT290" s="128" t="s">
        <v>117</v>
      </c>
      <c r="AU290" s="128" t="s">
        <v>0</v>
      </c>
      <c r="AY290" s="103" t="s">
        <v>116</v>
      </c>
      <c r="BE290" s="129">
        <f>IF(N290="základní",J290,0)</f>
        <v>0</v>
      </c>
      <c r="BF290" s="129">
        <f>IF(N290="snížená",J290,0)</f>
        <v>0</v>
      </c>
      <c r="BG290" s="129">
        <f>IF(N290="zákl. přenesená",J290,0)</f>
        <v>0</v>
      </c>
      <c r="BH290" s="129">
        <f>IF(N290="sníž. přenesená",J290,0)</f>
        <v>0</v>
      </c>
      <c r="BI290" s="129">
        <f>IF(N290="nulová",J290,0)</f>
        <v>0</v>
      </c>
      <c r="BJ290" s="103" t="s">
        <v>5</v>
      </c>
      <c r="BK290" s="129">
        <f>ROUND(I290*H290,2)</f>
        <v>0</v>
      </c>
      <c r="BL290" s="103" t="s">
        <v>129</v>
      </c>
      <c r="BM290" s="128" t="s">
        <v>946</v>
      </c>
    </row>
    <row r="291" spans="2:65" s="2" customFormat="1" ht="26.1">
      <c r="B291" s="3"/>
      <c r="D291" s="127" t="s">
        <v>112</v>
      </c>
      <c r="F291" s="126" t="s">
        <v>945</v>
      </c>
      <c r="I291" s="122"/>
      <c r="L291" s="3"/>
      <c r="M291" s="125"/>
      <c r="T291" s="62"/>
      <c r="AT291" s="103" t="s">
        <v>112</v>
      </c>
      <c r="AU291" s="103" t="s">
        <v>0</v>
      </c>
    </row>
    <row r="292" spans="2:65" s="2" customFormat="1" ht="18">
      <c r="B292" s="3"/>
      <c r="D292" s="127" t="s">
        <v>233</v>
      </c>
      <c r="F292" s="174" t="s">
        <v>944</v>
      </c>
      <c r="I292" s="122"/>
      <c r="L292" s="3"/>
      <c r="M292" s="125"/>
      <c r="T292" s="62"/>
      <c r="AT292" s="103" t="s">
        <v>233</v>
      </c>
      <c r="AU292" s="103" t="s">
        <v>0</v>
      </c>
    </row>
    <row r="293" spans="2:65" s="155" customFormat="1">
      <c r="B293" s="159"/>
      <c r="D293" s="127" t="s">
        <v>154</v>
      </c>
      <c r="E293" s="156" t="s">
        <v>1</v>
      </c>
      <c r="F293" s="162" t="s">
        <v>5</v>
      </c>
      <c r="H293" s="161">
        <v>1</v>
      </c>
      <c r="I293" s="160"/>
      <c r="L293" s="159"/>
      <c r="M293" s="158"/>
      <c r="T293" s="157"/>
      <c r="AT293" s="156" t="s">
        <v>154</v>
      </c>
      <c r="AU293" s="156" t="s">
        <v>0</v>
      </c>
      <c r="AV293" s="155" t="s">
        <v>0</v>
      </c>
      <c r="AW293" s="155" t="s">
        <v>82</v>
      </c>
      <c r="AX293" s="155" t="s">
        <v>5</v>
      </c>
      <c r="AY293" s="156" t="s">
        <v>116</v>
      </c>
    </row>
    <row r="294" spans="2:65" s="142" customFormat="1" ht="22.8" customHeight="1">
      <c r="B294" s="149"/>
      <c r="D294" s="144" t="s">
        <v>34</v>
      </c>
      <c r="E294" s="152" t="s">
        <v>129</v>
      </c>
      <c r="F294" s="152" t="s">
        <v>490</v>
      </c>
      <c r="I294" s="151"/>
      <c r="J294" s="150">
        <f>BK294</f>
        <v>0</v>
      </c>
      <c r="L294" s="149"/>
      <c r="M294" s="148"/>
      <c r="P294" s="147">
        <f>SUM(P295:P310)</f>
        <v>0</v>
      </c>
      <c r="R294" s="147">
        <f>SUM(R295:R310)</f>
        <v>0.18320897999999999</v>
      </c>
      <c r="T294" s="146">
        <f>SUM(T295:T310)</f>
        <v>0</v>
      </c>
      <c r="AR294" s="144" t="s">
        <v>5</v>
      </c>
      <c r="AT294" s="145" t="s">
        <v>34</v>
      </c>
      <c r="AU294" s="145" t="s">
        <v>5</v>
      </c>
      <c r="AY294" s="144" t="s">
        <v>116</v>
      </c>
      <c r="BK294" s="143">
        <f>SUM(BK295:BK310)</f>
        <v>0</v>
      </c>
    </row>
    <row r="295" spans="2:65" s="2" customFormat="1" ht="24.15" customHeight="1">
      <c r="B295" s="3"/>
      <c r="C295" s="141" t="s">
        <v>591</v>
      </c>
      <c r="D295" s="141" t="s">
        <v>117</v>
      </c>
      <c r="E295" s="140" t="s">
        <v>943</v>
      </c>
      <c r="F295" s="139" t="s">
        <v>942</v>
      </c>
      <c r="G295" s="138" t="s">
        <v>190</v>
      </c>
      <c r="H295" s="137">
        <v>1.9219999999999999</v>
      </c>
      <c r="I295" s="136"/>
      <c r="J295" s="135">
        <f>ROUND(I295*H295,2)</f>
        <v>0</v>
      </c>
      <c r="K295" s="134"/>
      <c r="L295" s="3"/>
      <c r="M295" s="133" t="s">
        <v>1</v>
      </c>
      <c r="N295" s="132" t="s">
        <v>74</v>
      </c>
      <c r="P295" s="131">
        <f>O295*H295</f>
        <v>0</v>
      </c>
      <c r="Q295" s="131">
        <v>0</v>
      </c>
      <c r="R295" s="131">
        <f>Q295*H295</f>
        <v>0</v>
      </c>
      <c r="S295" s="131">
        <v>0</v>
      </c>
      <c r="T295" s="130">
        <f>S295*H295</f>
        <v>0</v>
      </c>
      <c r="AR295" s="128" t="s">
        <v>129</v>
      </c>
      <c r="AT295" s="128" t="s">
        <v>117</v>
      </c>
      <c r="AU295" s="128" t="s">
        <v>0</v>
      </c>
      <c r="AY295" s="103" t="s">
        <v>116</v>
      </c>
      <c r="BE295" s="129">
        <f>IF(N295="základní",J295,0)</f>
        <v>0</v>
      </c>
      <c r="BF295" s="129">
        <f>IF(N295="snížená",J295,0)</f>
        <v>0</v>
      </c>
      <c r="BG295" s="129">
        <f>IF(N295="zákl. přenesená",J295,0)</f>
        <v>0</v>
      </c>
      <c r="BH295" s="129">
        <f>IF(N295="sníž. přenesená",J295,0)</f>
        <v>0</v>
      </c>
      <c r="BI295" s="129">
        <f>IF(N295="nulová",J295,0)</f>
        <v>0</v>
      </c>
      <c r="BJ295" s="103" t="s">
        <v>5</v>
      </c>
      <c r="BK295" s="129">
        <f>ROUND(I295*H295,2)</f>
        <v>0</v>
      </c>
      <c r="BL295" s="103" t="s">
        <v>129</v>
      </c>
      <c r="BM295" s="128" t="s">
        <v>941</v>
      </c>
    </row>
    <row r="296" spans="2:65" s="2" customFormat="1" ht="26.1">
      <c r="B296" s="3"/>
      <c r="D296" s="127" t="s">
        <v>112</v>
      </c>
      <c r="F296" s="126" t="s">
        <v>940</v>
      </c>
      <c r="I296" s="122"/>
      <c r="L296" s="3"/>
      <c r="M296" s="125"/>
      <c r="T296" s="62"/>
      <c r="AT296" s="103" t="s">
        <v>112</v>
      </c>
      <c r="AU296" s="103" t="s">
        <v>0</v>
      </c>
    </row>
    <row r="297" spans="2:65" s="2" customFormat="1">
      <c r="B297" s="3"/>
      <c r="D297" s="124" t="s">
        <v>110</v>
      </c>
      <c r="F297" s="123" t="s">
        <v>939</v>
      </c>
      <c r="I297" s="122"/>
      <c r="L297" s="3"/>
      <c r="M297" s="125"/>
      <c r="T297" s="62"/>
      <c r="AT297" s="103" t="s">
        <v>110</v>
      </c>
      <c r="AU297" s="103" t="s">
        <v>0</v>
      </c>
    </row>
    <row r="298" spans="2:65" s="155" customFormat="1">
      <c r="B298" s="159"/>
      <c r="D298" s="127" t="s">
        <v>154</v>
      </c>
      <c r="E298" s="156" t="s">
        <v>1</v>
      </c>
      <c r="F298" s="162" t="s">
        <v>938</v>
      </c>
      <c r="H298" s="161">
        <v>1.9219999999999999</v>
      </c>
      <c r="I298" s="160"/>
      <c r="L298" s="159"/>
      <c r="M298" s="158"/>
      <c r="T298" s="157"/>
      <c r="AT298" s="156" t="s">
        <v>154</v>
      </c>
      <c r="AU298" s="156" t="s">
        <v>0</v>
      </c>
      <c r="AV298" s="155" t="s">
        <v>0</v>
      </c>
      <c r="AW298" s="155" t="s">
        <v>82</v>
      </c>
      <c r="AX298" s="155" t="s">
        <v>5</v>
      </c>
      <c r="AY298" s="156" t="s">
        <v>116</v>
      </c>
    </row>
    <row r="299" spans="2:65" s="2" customFormat="1" ht="33" customHeight="1">
      <c r="B299" s="3"/>
      <c r="C299" s="141" t="s">
        <v>581</v>
      </c>
      <c r="D299" s="141" t="s">
        <v>117</v>
      </c>
      <c r="E299" s="140" t="s">
        <v>937</v>
      </c>
      <c r="F299" s="139" t="s">
        <v>936</v>
      </c>
      <c r="G299" s="138" t="s">
        <v>183</v>
      </c>
      <c r="H299" s="137">
        <v>2.48</v>
      </c>
      <c r="I299" s="136"/>
      <c r="J299" s="135">
        <f>ROUND(I299*H299,2)</f>
        <v>0</v>
      </c>
      <c r="K299" s="134"/>
      <c r="L299" s="3"/>
      <c r="M299" s="133" t="s">
        <v>1</v>
      </c>
      <c r="N299" s="132" t="s">
        <v>74</v>
      </c>
      <c r="P299" s="131">
        <f>O299*H299</f>
        <v>0</v>
      </c>
      <c r="Q299" s="131">
        <v>7.8799999999999999E-3</v>
      </c>
      <c r="R299" s="131">
        <f>Q299*H299</f>
        <v>1.9542399999999998E-2</v>
      </c>
      <c r="S299" s="131">
        <v>0</v>
      </c>
      <c r="T299" s="130">
        <f>S299*H299</f>
        <v>0</v>
      </c>
      <c r="AR299" s="128" t="s">
        <v>129</v>
      </c>
      <c r="AT299" s="128" t="s">
        <v>117</v>
      </c>
      <c r="AU299" s="128" t="s">
        <v>0</v>
      </c>
      <c r="AY299" s="103" t="s">
        <v>116</v>
      </c>
      <c r="BE299" s="129">
        <f>IF(N299="základní",J299,0)</f>
        <v>0</v>
      </c>
      <c r="BF299" s="129">
        <f>IF(N299="snížená",J299,0)</f>
        <v>0</v>
      </c>
      <c r="BG299" s="129">
        <f>IF(N299="zákl. přenesená",J299,0)</f>
        <v>0</v>
      </c>
      <c r="BH299" s="129">
        <f>IF(N299="sníž. přenesená",J299,0)</f>
        <v>0</v>
      </c>
      <c r="BI299" s="129">
        <f>IF(N299="nulová",J299,0)</f>
        <v>0</v>
      </c>
      <c r="BJ299" s="103" t="s">
        <v>5</v>
      </c>
      <c r="BK299" s="129">
        <f>ROUND(I299*H299,2)</f>
        <v>0</v>
      </c>
      <c r="BL299" s="103" t="s">
        <v>129</v>
      </c>
      <c r="BM299" s="128" t="s">
        <v>935</v>
      </c>
    </row>
    <row r="300" spans="2:65" s="2" customFormat="1" ht="17.399999999999999">
      <c r="B300" s="3"/>
      <c r="D300" s="127" t="s">
        <v>112</v>
      </c>
      <c r="F300" s="126" t="s">
        <v>934</v>
      </c>
      <c r="I300" s="122"/>
      <c r="L300" s="3"/>
      <c r="M300" s="125"/>
      <c r="T300" s="62"/>
      <c r="AT300" s="103" t="s">
        <v>112</v>
      </c>
      <c r="AU300" s="103" t="s">
        <v>0</v>
      </c>
    </row>
    <row r="301" spans="2:65" s="2" customFormat="1">
      <c r="B301" s="3"/>
      <c r="D301" s="124" t="s">
        <v>110</v>
      </c>
      <c r="F301" s="123" t="s">
        <v>933</v>
      </c>
      <c r="I301" s="122"/>
      <c r="L301" s="3"/>
      <c r="M301" s="125"/>
      <c r="T301" s="62"/>
      <c r="AT301" s="103" t="s">
        <v>110</v>
      </c>
      <c r="AU301" s="103" t="s">
        <v>0</v>
      </c>
    </row>
    <row r="302" spans="2:65" s="155" customFormat="1">
      <c r="B302" s="159"/>
      <c r="D302" s="127" t="s">
        <v>154</v>
      </c>
      <c r="E302" s="156" t="s">
        <v>1</v>
      </c>
      <c r="F302" s="162" t="s">
        <v>927</v>
      </c>
      <c r="H302" s="161">
        <v>2.48</v>
      </c>
      <c r="I302" s="160"/>
      <c r="L302" s="159"/>
      <c r="M302" s="158"/>
      <c r="T302" s="157"/>
      <c r="AT302" s="156" t="s">
        <v>154</v>
      </c>
      <c r="AU302" s="156" t="s">
        <v>0</v>
      </c>
      <c r="AV302" s="155" t="s">
        <v>0</v>
      </c>
      <c r="AW302" s="155" t="s">
        <v>82</v>
      </c>
      <c r="AX302" s="155" t="s">
        <v>5</v>
      </c>
      <c r="AY302" s="156" t="s">
        <v>116</v>
      </c>
    </row>
    <row r="303" spans="2:65" s="2" customFormat="1" ht="37.799999999999997" customHeight="1">
      <c r="B303" s="3"/>
      <c r="C303" s="141" t="s">
        <v>570</v>
      </c>
      <c r="D303" s="141" t="s">
        <v>117</v>
      </c>
      <c r="E303" s="140" t="s">
        <v>932</v>
      </c>
      <c r="F303" s="139" t="s">
        <v>931</v>
      </c>
      <c r="G303" s="138" t="s">
        <v>183</v>
      </c>
      <c r="H303" s="137">
        <v>2.48</v>
      </c>
      <c r="I303" s="136"/>
      <c r="J303" s="135">
        <f>ROUND(I303*H303,2)</f>
        <v>0</v>
      </c>
      <c r="K303" s="134"/>
      <c r="L303" s="3"/>
      <c r="M303" s="133" t="s">
        <v>1</v>
      </c>
      <c r="N303" s="132" t="s">
        <v>74</v>
      </c>
      <c r="P303" s="131">
        <f>O303*H303</f>
        <v>0</v>
      </c>
      <c r="Q303" s="131">
        <v>0</v>
      </c>
      <c r="R303" s="131">
        <f>Q303*H303</f>
        <v>0</v>
      </c>
      <c r="S303" s="131">
        <v>0</v>
      </c>
      <c r="T303" s="130">
        <f>S303*H303</f>
        <v>0</v>
      </c>
      <c r="AR303" s="128" t="s">
        <v>129</v>
      </c>
      <c r="AT303" s="128" t="s">
        <v>117</v>
      </c>
      <c r="AU303" s="128" t="s">
        <v>0</v>
      </c>
      <c r="AY303" s="103" t="s">
        <v>116</v>
      </c>
      <c r="BE303" s="129">
        <f>IF(N303="základní",J303,0)</f>
        <v>0</v>
      </c>
      <c r="BF303" s="129">
        <f>IF(N303="snížená",J303,0)</f>
        <v>0</v>
      </c>
      <c r="BG303" s="129">
        <f>IF(N303="zákl. přenesená",J303,0)</f>
        <v>0</v>
      </c>
      <c r="BH303" s="129">
        <f>IF(N303="sníž. přenesená",J303,0)</f>
        <v>0</v>
      </c>
      <c r="BI303" s="129">
        <f>IF(N303="nulová",J303,0)</f>
        <v>0</v>
      </c>
      <c r="BJ303" s="103" t="s">
        <v>5</v>
      </c>
      <c r="BK303" s="129">
        <f>ROUND(I303*H303,2)</f>
        <v>0</v>
      </c>
      <c r="BL303" s="103" t="s">
        <v>129</v>
      </c>
      <c r="BM303" s="128" t="s">
        <v>930</v>
      </c>
    </row>
    <row r="304" spans="2:65" s="2" customFormat="1" ht="17.399999999999999">
      <c r="B304" s="3"/>
      <c r="D304" s="127" t="s">
        <v>112</v>
      </c>
      <c r="F304" s="126" t="s">
        <v>929</v>
      </c>
      <c r="I304" s="122"/>
      <c r="L304" s="3"/>
      <c r="M304" s="125"/>
      <c r="T304" s="62"/>
      <c r="AT304" s="103" t="s">
        <v>112</v>
      </c>
      <c r="AU304" s="103" t="s">
        <v>0</v>
      </c>
    </row>
    <row r="305" spans="2:65" s="2" customFormat="1">
      <c r="B305" s="3"/>
      <c r="D305" s="124" t="s">
        <v>110</v>
      </c>
      <c r="F305" s="123" t="s">
        <v>928</v>
      </c>
      <c r="I305" s="122"/>
      <c r="L305" s="3"/>
      <c r="M305" s="125"/>
      <c r="T305" s="62"/>
      <c r="AT305" s="103" t="s">
        <v>110</v>
      </c>
      <c r="AU305" s="103" t="s">
        <v>0</v>
      </c>
    </row>
    <row r="306" spans="2:65" s="155" customFormat="1">
      <c r="B306" s="159"/>
      <c r="D306" s="127" t="s">
        <v>154</v>
      </c>
      <c r="E306" s="156" t="s">
        <v>1</v>
      </c>
      <c r="F306" s="162" t="s">
        <v>927</v>
      </c>
      <c r="H306" s="161">
        <v>2.48</v>
      </c>
      <c r="I306" s="160"/>
      <c r="L306" s="159"/>
      <c r="M306" s="158"/>
      <c r="T306" s="157"/>
      <c r="AT306" s="156" t="s">
        <v>154</v>
      </c>
      <c r="AU306" s="156" t="s">
        <v>0</v>
      </c>
      <c r="AV306" s="155" t="s">
        <v>0</v>
      </c>
      <c r="AW306" s="155" t="s">
        <v>82</v>
      </c>
      <c r="AX306" s="155" t="s">
        <v>5</v>
      </c>
      <c r="AY306" s="156" t="s">
        <v>116</v>
      </c>
    </row>
    <row r="307" spans="2:65" s="2" customFormat="1" ht="24.15" customHeight="1">
      <c r="B307" s="3"/>
      <c r="C307" s="141" t="s">
        <v>565</v>
      </c>
      <c r="D307" s="141" t="s">
        <v>117</v>
      </c>
      <c r="E307" s="140" t="s">
        <v>926</v>
      </c>
      <c r="F307" s="139" t="s">
        <v>925</v>
      </c>
      <c r="G307" s="138" t="s">
        <v>130</v>
      </c>
      <c r="H307" s="137">
        <v>0.154</v>
      </c>
      <c r="I307" s="136"/>
      <c r="J307" s="135">
        <f>ROUND(I307*H307,2)</f>
        <v>0</v>
      </c>
      <c r="K307" s="134"/>
      <c r="L307" s="3"/>
      <c r="M307" s="133" t="s">
        <v>1</v>
      </c>
      <c r="N307" s="132" t="s">
        <v>74</v>
      </c>
      <c r="P307" s="131">
        <f>O307*H307</f>
        <v>0</v>
      </c>
      <c r="Q307" s="131">
        <v>1.06277</v>
      </c>
      <c r="R307" s="131">
        <f>Q307*H307</f>
        <v>0.16366658000000001</v>
      </c>
      <c r="S307" s="131">
        <v>0</v>
      </c>
      <c r="T307" s="130">
        <f>S307*H307</f>
        <v>0</v>
      </c>
      <c r="AR307" s="128" t="s">
        <v>129</v>
      </c>
      <c r="AT307" s="128" t="s">
        <v>117</v>
      </c>
      <c r="AU307" s="128" t="s">
        <v>0</v>
      </c>
      <c r="AY307" s="103" t="s">
        <v>116</v>
      </c>
      <c r="BE307" s="129">
        <f>IF(N307="základní",J307,0)</f>
        <v>0</v>
      </c>
      <c r="BF307" s="129">
        <f>IF(N307="snížená",J307,0)</f>
        <v>0</v>
      </c>
      <c r="BG307" s="129">
        <f>IF(N307="zákl. přenesená",J307,0)</f>
        <v>0</v>
      </c>
      <c r="BH307" s="129">
        <f>IF(N307="sníž. přenesená",J307,0)</f>
        <v>0</v>
      </c>
      <c r="BI307" s="129">
        <f>IF(N307="nulová",J307,0)</f>
        <v>0</v>
      </c>
      <c r="BJ307" s="103" t="s">
        <v>5</v>
      </c>
      <c r="BK307" s="129">
        <f>ROUND(I307*H307,2)</f>
        <v>0</v>
      </c>
      <c r="BL307" s="103" t="s">
        <v>129</v>
      </c>
      <c r="BM307" s="128" t="s">
        <v>924</v>
      </c>
    </row>
    <row r="308" spans="2:65" s="2" customFormat="1" ht="17.399999999999999">
      <c r="B308" s="3"/>
      <c r="D308" s="127" t="s">
        <v>112</v>
      </c>
      <c r="F308" s="126" t="s">
        <v>923</v>
      </c>
      <c r="I308" s="122"/>
      <c r="L308" s="3"/>
      <c r="M308" s="125"/>
      <c r="T308" s="62"/>
      <c r="AT308" s="103" t="s">
        <v>112</v>
      </c>
      <c r="AU308" s="103" t="s">
        <v>0</v>
      </c>
    </row>
    <row r="309" spans="2:65" s="2" customFormat="1">
      <c r="B309" s="3"/>
      <c r="D309" s="124" t="s">
        <v>110</v>
      </c>
      <c r="F309" s="123" t="s">
        <v>922</v>
      </c>
      <c r="I309" s="122"/>
      <c r="L309" s="3"/>
      <c r="M309" s="125"/>
      <c r="T309" s="62"/>
      <c r="AT309" s="103" t="s">
        <v>110</v>
      </c>
      <c r="AU309" s="103" t="s">
        <v>0</v>
      </c>
    </row>
    <row r="310" spans="2:65" s="155" customFormat="1">
      <c r="B310" s="159"/>
      <c r="D310" s="127" t="s">
        <v>154</v>
      </c>
      <c r="E310" s="156" t="s">
        <v>1</v>
      </c>
      <c r="F310" s="162" t="s">
        <v>921</v>
      </c>
      <c r="H310" s="161">
        <v>0.154</v>
      </c>
      <c r="I310" s="160"/>
      <c r="L310" s="159"/>
      <c r="M310" s="158"/>
      <c r="T310" s="157"/>
      <c r="AT310" s="156" t="s">
        <v>154</v>
      </c>
      <c r="AU310" s="156" t="s">
        <v>0</v>
      </c>
      <c r="AV310" s="155" t="s">
        <v>0</v>
      </c>
      <c r="AW310" s="155" t="s">
        <v>82</v>
      </c>
      <c r="AX310" s="155" t="s">
        <v>5</v>
      </c>
      <c r="AY310" s="156" t="s">
        <v>116</v>
      </c>
    </row>
    <row r="311" spans="2:65" s="142" customFormat="1" ht="22.8" customHeight="1">
      <c r="B311" s="149"/>
      <c r="D311" s="144" t="s">
        <v>34</v>
      </c>
      <c r="E311" s="152" t="s">
        <v>432</v>
      </c>
      <c r="F311" s="152" t="s">
        <v>431</v>
      </c>
      <c r="I311" s="151"/>
      <c r="J311" s="150">
        <f>BK311</f>
        <v>0</v>
      </c>
      <c r="L311" s="149"/>
      <c r="M311" s="148"/>
      <c r="P311" s="147">
        <f>SUM(P312:P325)</f>
        <v>0</v>
      </c>
      <c r="R311" s="147">
        <f>SUM(R312:R325)</f>
        <v>7.515568</v>
      </c>
      <c r="T311" s="146">
        <f>SUM(T312:T325)</f>
        <v>0</v>
      </c>
      <c r="AR311" s="144" t="s">
        <v>5</v>
      </c>
      <c r="AT311" s="145" t="s">
        <v>34</v>
      </c>
      <c r="AU311" s="145" t="s">
        <v>5</v>
      </c>
      <c r="AY311" s="144" t="s">
        <v>116</v>
      </c>
      <c r="BK311" s="143">
        <f>SUM(BK312:BK325)</f>
        <v>0</v>
      </c>
    </row>
    <row r="312" spans="2:65" s="2" customFormat="1" ht="21.75" customHeight="1">
      <c r="B312" s="3"/>
      <c r="C312" s="141" t="s">
        <v>559</v>
      </c>
      <c r="D312" s="141" t="s">
        <v>117</v>
      </c>
      <c r="E312" s="140" t="s">
        <v>429</v>
      </c>
      <c r="F312" s="139" t="s">
        <v>428</v>
      </c>
      <c r="G312" s="138" t="s">
        <v>183</v>
      </c>
      <c r="H312" s="137">
        <v>39</v>
      </c>
      <c r="I312" s="136"/>
      <c r="J312" s="135">
        <f>ROUND(I312*H312,2)</f>
        <v>0</v>
      </c>
      <c r="K312" s="134"/>
      <c r="L312" s="3"/>
      <c r="M312" s="133" t="s">
        <v>1</v>
      </c>
      <c r="N312" s="132" t="s">
        <v>74</v>
      </c>
      <c r="P312" s="131">
        <f>O312*H312</f>
        <v>0</v>
      </c>
      <c r="Q312" s="131">
        <v>0</v>
      </c>
      <c r="R312" s="131">
        <f>Q312*H312</f>
        <v>0</v>
      </c>
      <c r="S312" s="131">
        <v>0</v>
      </c>
      <c r="T312" s="130">
        <f>S312*H312</f>
        <v>0</v>
      </c>
      <c r="AR312" s="128" t="s">
        <v>129</v>
      </c>
      <c r="AT312" s="128" t="s">
        <v>117</v>
      </c>
      <c r="AU312" s="128" t="s">
        <v>0</v>
      </c>
      <c r="AY312" s="103" t="s">
        <v>116</v>
      </c>
      <c r="BE312" s="129">
        <f>IF(N312="základní",J312,0)</f>
        <v>0</v>
      </c>
      <c r="BF312" s="129">
        <f>IF(N312="snížená",J312,0)</f>
        <v>0</v>
      </c>
      <c r="BG312" s="129">
        <f>IF(N312="zákl. přenesená",J312,0)</f>
        <v>0</v>
      </c>
      <c r="BH312" s="129">
        <f>IF(N312="sníž. přenesená",J312,0)</f>
        <v>0</v>
      </c>
      <c r="BI312" s="129">
        <f>IF(N312="nulová",J312,0)</f>
        <v>0</v>
      </c>
      <c r="BJ312" s="103" t="s">
        <v>5</v>
      </c>
      <c r="BK312" s="129">
        <f>ROUND(I312*H312,2)</f>
        <v>0</v>
      </c>
      <c r="BL312" s="103" t="s">
        <v>129</v>
      </c>
      <c r="BM312" s="128" t="s">
        <v>920</v>
      </c>
    </row>
    <row r="313" spans="2:65" s="2" customFormat="1" ht="17.399999999999999">
      <c r="B313" s="3"/>
      <c r="D313" s="127" t="s">
        <v>112</v>
      </c>
      <c r="F313" s="126" t="s">
        <v>426</v>
      </c>
      <c r="I313" s="122"/>
      <c r="L313" s="3"/>
      <c r="M313" s="125"/>
      <c r="T313" s="62"/>
      <c r="AT313" s="103" t="s">
        <v>112</v>
      </c>
      <c r="AU313" s="103" t="s">
        <v>0</v>
      </c>
    </row>
    <row r="314" spans="2:65" s="2" customFormat="1">
      <c r="B314" s="3"/>
      <c r="D314" s="124" t="s">
        <v>110</v>
      </c>
      <c r="F314" s="123" t="s">
        <v>425</v>
      </c>
      <c r="I314" s="122"/>
      <c r="L314" s="3"/>
      <c r="M314" s="125"/>
      <c r="T314" s="62"/>
      <c r="AT314" s="103" t="s">
        <v>110</v>
      </c>
      <c r="AU314" s="103" t="s">
        <v>0</v>
      </c>
    </row>
    <row r="315" spans="2:65" s="155" customFormat="1">
      <c r="B315" s="159"/>
      <c r="D315" s="127" t="s">
        <v>154</v>
      </c>
      <c r="E315" s="156" t="s">
        <v>1</v>
      </c>
      <c r="F315" s="162" t="s">
        <v>919</v>
      </c>
      <c r="H315" s="161">
        <v>39</v>
      </c>
      <c r="I315" s="160"/>
      <c r="L315" s="159"/>
      <c r="M315" s="158"/>
      <c r="T315" s="157"/>
      <c r="AT315" s="156" t="s">
        <v>154</v>
      </c>
      <c r="AU315" s="156" t="s">
        <v>0</v>
      </c>
      <c r="AV315" s="155" t="s">
        <v>0</v>
      </c>
      <c r="AW315" s="155" t="s">
        <v>82</v>
      </c>
      <c r="AX315" s="155" t="s">
        <v>5</v>
      </c>
      <c r="AY315" s="156" t="s">
        <v>116</v>
      </c>
    </row>
    <row r="316" spans="2:65" s="2" customFormat="1" ht="24.15" customHeight="1">
      <c r="B316" s="3"/>
      <c r="C316" s="141" t="s">
        <v>553</v>
      </c>
      <c r="D316" s="141" t="s">
        <v>117</v>
      </c>
      <c r="E316" s="140" t="s">
        <v>918</v>
      </c>
      <c r="F316" s="139" t="s">
        <v>917</v>
      </c>
      <c r="G316" s="138" t="s">
        <v>183</v>
      </c>
      <c r="H316" s="137">
        <v>30</v>
      </c>
      <c r="I316" s="136"/>
      <c r="J316" s="135">
        <f>ROUND(I316*H316,2)</f>
        <v>0</v>
      </c>
      <c r="K316" s="134"/>
      <c r="L316" s="3"/>
      <c r="M316" s="133" t="s">
        <v>1</v>
      </c>
      <c r="N316" s="132" t="s">
        <v>74</v>
      </c>
      <c r="P316" s="131">
        <f>O316*H316</f>
        <v>0</v>
      </c>
      <c r="Q316" s="131">
        <v>0</v>
      </c>
      <c r="R316" s="131">
        <f>Q316*H316</f>
        <v>0</v>
      </c>
      <c r="S316" s="131">
        <v>0</v>
      </c>
      <c r="T316" s="130">
        <f>S316*H316</f>
        <v>0</v>
      </c>
      <c r="AR316" s="128" t="s">
        <v>129</v>
      </c>
      <c r="AT316" s="128" t="s">
        <v>117</v>
      </c>
      <c r="AU316" s="128" t="s">
        <v>0</v>
      </c>
      <c r="AY316" s="103" t="s">
        <v>116</v>
      </c>
      <c r="BE316" s="129">
        <f>IF(N316="základní",J316,0)</f>
        <v>0</v>
      </c>
      <c r="BF316" s="129">
        <f>IF(N316="snížená",J316,0)</f>
        <v>0</v>
      </c>
      <c r="BG316" s="129">
        <f>IF(N316="zákl. přenesená",J316,0)</f>
        <v>0</v>
      </c>
      <c r="BH316" s="129">
        <f>IF(N316="sníž. přenesená",J316,0)</f>
        <v>0</v>
      </c>
      <c r="BI316" s="129">
        <f>IF(N316="nulová",J316,0)</f>
        <v>0</v>
      </c>
      <c r="BJ316" s="103" t="s">
        <v>5</v>
      </c>
      <c r="BK316" s="129">
        <f>ROUND(I316*H316,2)</f>
        <v>0</v>
      </c>
      <c r="BL316" s="103" t="s">
        <v>129</v>
      </c>
      <c r="BM316" s="128" t="s">
        <v>916</v>
      </c>
    </row>
    <row r="317" spans="2:65" s="2" customFormat="1" ht="17.399999999999999">
      <c r="B317" s="3"/>
      <c r="D317" s="127" t="s">
        <v>112</v>
      </c>
      <c r="F317" s="126" t="s">
        <v>915</v>
      </c>
      <c r="I317" s="122"/>
      <c r="L317" s="3"/>
      <c r="M317" s="125"/>
      <c r="T317" s="62"/>
      <c r="AT317" s="103" t="s">
        <v>112</v>
      </c>
      <c r="AU317" s="103" t="s">
        <v>0</v>
      </c>
    </row>
    <row r="318" spans="2:65" s="2" customFormat="1">
      <c r="B318" s="3"/>
      <c r="D318" s="124" t="s">
        <v>110</v>
      </c>
      <c r="F318" s="123" t="s">
        <v>914</v>
      </c>
      <c r="I318" s="122"/>
      <c r="L318" s="3"/>
      <c r="M318" s="125"/>
      <c r="T318" s="62"/>
      <c r="AT318" s="103" t="s">
        <v>110</v>
      </c>
      <c r="AU318" s="103" t="s">
        <v>0</v>
      </c>
    </row>
    <row r="319" spans="2:65" s="155" customFormat="1">
      <c r="B319" s="159"/>
      <c r="D319" s="127" t="s">
        <v>154</v>
      </c>
      <c r="E319" s="156" t="s">
        <v>1</v>
      </c>
      <c r="F319" s="162" t="s">
        <v>913</v>
      </c>
      <c r="H319" s="161">
        <v>30</v>
      </c>
      <c r="I319" s="160"/>
      <c r="L319" s="159"/>
      <c r="M319" s="158"/>
      <c r="T319" s="157"/>
      <c r="AT319" s="156" t="s">
        <v>154</v>
      </c>
      <c r="AU319" s="156" t="s">
        <v>0</v>
      </c>
      <c r="AV319" s="155" t="s">
        <v>0</v>
      </c>
      <c r="AW319" s="155" t="s">
        <v>82</v>
      </c>
      <c r="AX319" s="155" t="s">
        <v>5</v>
      </c>
      <c r="AY319" s="156" t="s">
        <v>116</v>
      </c>
    </row>
    <row r="320" spans="2:65" s="2" customFormat="1" ht="24.15" customHeight="1">
      <c r="B320" s="3"/>
      <c r="C320" s="141" t="s">
        <v>547</v>
      </c>
      <c r="D320" s="141" t="s">
        <v>117</v>
      </c>
      <c r="E320" s="140" t="s">
        <v>912</v>
      </c>
      <c r="F320" s="139" t="s">
        <v>911</v>
      </c>
      <c r="G320" s="138" t="s">
        <v>183</v>
      </c>
      <c r="H320" s="137">
        <v>30</v>
      </c>
      <c r="I320" s="136"/>
      <c r="J320" s="135">
        <f>ROUND(I320*H320,2)</f>
        <v>0</v>
      </c>
      <c r="K320" s="134"/>
      <c r="L320" s="3"/>
      <c r="M320" s="133" t="s">
        <v>1</v>
      </c>
      <c r="N320" s="132" t="s">
        <v>74</v>
      </c>
      <c r="P320" s="131">
        <f>O320*H320</f>
        <v>0</v>
      </c>
      <c r="Q320" s="131">
        <v>9.0620000000000006E-2</v>
      </c>
      <c r="R320" s="131">
        <f>Q320*H320</f>
        <v>2.7186000000000003</v>
      </c>
      <c r="S320" s="131">
        <v>0</v>
      </c>
      <c r="T320" s="130">
        <f>S320*H320</f>
        <v>0</v>
      </c>
      <c r="AR320" s="128" t="s">
        <v>129</v>
      </c>
      <c r="AT320" s="128" t="s">
        <v>117</v>
      </c>
      <c r="AU320" s="128" t="s">
        <v>0</v>
      </c>
      <c r="AY320" s="103" t="s">
        <v>116</v>
      </c>
      <c r="BE320" s="129">
        <f>IF(N320="základní",J320,0)</f>
        <v>0</v>
      </c>
      <c r="BF320" s="129">
        <f>IF(N320="snížená",J320,0)</f>
        <v>0</v>
      </c>
      <c r="BG320" s="129">
        <f>IF(N320="zákl. přenesená",J320,0)</f>
        <v>0</v>
      </c>
      <c r="BH320" s="129">
        <f>IF(N320="sníž. přenesená",J320,0)</f>
        <v>0</v>
      </c>
      <c r="BI320" s="129">
        <f>IF(N320="nulová",J320,0)</f>
        <v>0</v>
      </c>
      <c r="BJ320" s="103" t="s">
        <v>5</v>
      </c>
      <c r="BK320" s="129">
        <f>ROUND(I320*H320,2)</f>
        <v>0</v>
      </c>
      <c r="BL320" s="103" t="s">
        <v>129</v>
      </c>
      <c r="BM320" s="128" t="s">
        <v>910</v>
      </c>
    </row>
    <row r="321" spans="2:65" s="2" customFormat="1" ht="43.5">
      <c r="B321" s="3"/>
      <c r="D321" s="127" t="s">
        <v>112</v>
      </c>
      <c r="F321" s="126" t="s">
        <v>909</v>
      </c>
      <c r="I321" s="122"/>
      <c r="L321" s="3"/>
      <c r="M321" s="125"/>
      <c r="T321" s="62"/>
      <c r="AT321" s="103" t="s">
        <v>112</v>
      </c>
      <c r="AU321" s="103" t="s">
        <v>0</v>
      </c>
    </row>
    <row r="322" spans="2:65" s="2" customFormat="1">
      <c r="B322" s="3"/>
      <c r="D322" s="124" t="s">
        <v>110</v>
      </c>
      <c r="F322" s="123" t="s">
        <v>908</v>
      </c>
      <c r="I322" s="122"/>
      <c r="L322" s="3"/>
      <c r="M322" s="125"/>
      <c r="T322" s="62"/>
      <c r="AT322" s="103" t="s">
        <v>110</v>
      </c>
      <c r="AU322" s="103" t="s">
        <v>0</v>
      </c>
    </row>
    <row r="323" spans="2:65" s="2" customFormat="1" ht="24.15" customHeight="1">
      <c r="B323" s="3"/>
      <c r="C323" s="173" t="s">
        <v>541</v>
      </c>
      <c r="D323" s="173" t="s">
        <v>125</v>
      </c>
      <c r="E323" s="172" t="s">
        <v>907</v>
      </c>
      <c r="F323" s="171" t="s">
        <v>905</v>
      </c>
      <c r="G323" s="170" t="s">
        <v>183</v>
      </c>
      <c r="H323" s="169">
        <v>31.559000000000001</v>
      </c>
      <c r="I323" s="168"/>
      <c r="J323" s="167">
        <f>ROUND(I323*H323,2)</f>
        <v>0</v>
      </c>
      <c r="K323" s="166"/>
      <c r="L323" s="165"/>
      <c r="M323" s="164" t="s">
        <v>1</v>
      </c>
      <c r="N323" s="163" t="s">
        <v>74</v>
      </c>
      <c r="P323" s="131">
        <f>O323*H323</f>
        <v>0</v>
      </c>
      <c r="Q323" s="131">
        <v>0.152</v>
      </c>
      <c r="R323" s="131">
        <f>Q323*H323</f>
        <v>4.7969679999999997</v>
      </c>
      <c r="S323" s="131">
        <v>0</v>
      </c>
      <c r="T323" s="130">
        <f>S323*H323</f>
        <v>0</v>
      </c>
      <c r="AR323" s="128" t="s">
        <v>213</v>
      </c>
      <c r="AT323" s="128" t="s">
        <v>125</v>
      </c>
      <c r="AU323" s="128" t="s">
        <v>0</v>
      </c>
      <c r="AY323" s="103" t="s">
        <v>116</v>
      </c>
      <c r="BE323" s="129">
        <f>IF(N323="základní",J323,0)</f>
        <v>0</v>
      </c>
      <c r="BF323" s="129">
        <f>IF(N323="snížená",J323,0)</f>
        <v>0</v>
      </c>
      <c r="BG323" s="129">
        <f>IF(N323="zákl. přenesená",J323,0)</f>
        <v>0</v>
      </c>
      <c r="BH323" s="129">
        <f>IF(N323="sníž. přenesená",J323,0)</f>
        <v>0</v>
      </c>
      <c r="BI323" s="129">
        <f>IF(N323="nulová",J323,0)</f>
        <v>0</v>
      </c>
      <c r="BJ323" s="103" t="s">
        <v>5</v>
      </c>
      <c r="BK323" s="129">
        <f>ROUND(I323*H323,2)</f>
        <v>0</v>
      </c>
      <c r="BL323" s="103" t="s">
        <v>129</v>
      </c>
      <c r="BM323" s="128" t="s">
        <v>906</v>
      </c>
    </row>
    <row r="324" spans="2:65" s="2" customFormat="1">
      <c r="B324" s="3"/>
      <c r="D324" s="127" t="s">
        <v>112</v>
      </c>
      <c r="F324" s="126" t="s">
        <v>905</v>
      </c>
      <c r="I324" s="122"/>
      <c r="L324" s="3"/>
      <c r="M324" s="125"/>
      <c r="T324" s="62"/>
      <c r="AT324" s="103" t="s">
        <v>112</v>
      </c>
      <c r="AU324" s="103" t="s">
        <v>0</v>
      </c>
    </row>
    <row r="325" spans="2:65" s="155" customFormat="1">
      <c r="B325" s="159"/>
      <c r="D325" s="127" t="s">
        <v>154</v>
      </c>
      <c r="F325" s="162" t="s">
        <v>904</v>
      </c>
      <c r="H325" s="161">
        <v>31.559000000000001</v>
      </c>
      <c r="I325" s="160"/>
      <c r="L325" s="159"/>
      <c r="M325" s="158"/>
      <c r="T325" s="157"/>
      <c r="AT325" s="156" t="s">
        <v>154</v>
      </c>
      <c r="AU325" s="156" t="s">
        <v>0</v>
      </c>
      <c r="AV325" s="155" t="s">
        <v>0</v>
      </c>
      <c r="AW325" s="155" t="s">
        <v>89</v>
      </c>
      <c r="AX325" s="155" t="s">
        <v>5</v>
      </c>
      <c r="AY325" s="156" t="s">
        <v>116</v>
      </c>
    </row>
    <row r="326" spans="2:65" s="142" customFormat="1" ht="22.8" customHeight="1">
      <c r="B326" s="149"/>
      <c r="D326" s="144" t="s">
        <v>34</v>
      </c>
      <c r="E326" s="152" t="s">
        <v>213</v>
      </c>
      <c r="F326" s="152" t="s">
        <v>903</v>
      </c>
      <c r="I326" s="151"/>
      <c r="J326" s="150">
        <f>BK326</f>
        <v>0</v>
      </c>
      <c r="L326" s="149"/>
      <c r="M326" s="148"/>
      <c r="P326" s="147">
        <f>SUM(P327:P335)</f>
        <v>0</v>
      </c>
      <c r="R326" s="147">
        <f>SUM(R327:R335)</f>
        <v>9.2142099999999996</v>
      </c>
      <c r="T326" s="146">
        <f>SUM(T327:T335)</f>
        <v>0</v>
      </c>
      <c r="AR326" s="144" t="s">
        <v>5</v>
      </c>
      <c r="AT326" s="145" t="s">
        <v>34</v>
      </c>
      <c r="AU326" s="145" t="s">
        <v>5</v>
      </c>
      <c r="AY326" s="144" t="s">
        <v>116</v>
      </c>
      <c r="BK326" s="143">
        <f>SUM(BK327:BK335)</f>
        <v>0</v>
      </c>
    </row>
    <row r="327" spans="2:65" s="2" customFormat="1" ht="24.15" customHeight="1">
      <c r="B327" s="3"/>
      <c r="C327" s="141" t="s">
        <v>534</v>
      </c>
      <c r="D327" s="141" t="s">
        <v>117</v>
      </c>
      <c r="E327" s="140" t="s">
        <v>902</v>
      </c>
      <c r="F327" s="139" t="s">
        <v>900</v>
      </c>
      <c r="G327" s="138" t="s">
        <v>223</v>
      </c>
      <c r="H327" s="137">
        <v>1</v>
      </c>
      <c r="I327" s="136"/>
      <c r="J327" s="135">
        <f>ROUND(I327*H327,2)</f>
        <v>0</v>
      </c>
      <c r="K327" s="134"/>
      <c r="L327" s="3"/>
      <c r="M327" s="133" t="s">
        <v>1</v>
      </c>
      <c r="N327" s="132" t="s">
        <v>74</v>
      </c>
      <c r="P327" s="131">
        <f>O327*H327</f>
        <v>0</v>
      </c>
      <c r="Q327" s="131">
        <v>2.8539999999999999E-2</v>
      </c>
      <c r="R327" s="131">
        <f>Q327*H327</f>
        <v>2.8539999999999999E-2</v>
      </c>
      <c r="S327" s="131">
        <v>0</v>
      </c>
      <c r="T327" s="130">
        <f>S327*H327</f>
        <v>0</v>
      </c>
      <c r="AR327" s="128" t="s">
        <v>129</v>
      </c>
      <c r="AT327" s="128" t="s">
        <v>117</v>
      </c>
      <c r="AU327" s="128" t="s">
        <v>0</v>
      </c>
      <c r="AY327" s="103" t="s">
        <v>116</v>
      </c>
      <c r="BE327" s="129">
        <f>IF(N327="základní",J327,0)</f>
        <v>0</v>
      </c>
      <c r="BF327" s="129">
        <f>IF(N327="snížená",J327,0)</f>
        <v>0</v>
      </c>
      <c r="BG327" s="129">
        <f>IF(N327="zákl. přenesená",J327,0)</f>
        <v>0</v>
      </c>
      <c r="BH327" s="129">
        <f>IF(N327="sníž. přenesená",J327,0)</f>
        <v>0</v>
      </c>
      <c r="BI327" s="129">
        <f>IF(N327="nulová",J327,0)</f>
        <v>0</v>
      </c>
      <c r="BJ327" s="103" t="s">
        <v>5</v>
      </c>
      <c r="BK327" s="129">
        <f>ROUND(I327*H327,2)</f>
        <v>0</v>
      </c>
      <c r="BL327" s="103" t="s">
        <v>129</v>
      </c>
      <c r="BM327" s="128" t="s">
        <v>901</v>
      </c>
    </row>
    <row r="328" spans="2:65" s="2" customFormat="1" ht="17.399999999999999">
      <c r="B328" s="3"/>
      <c r="D328" s="127" t="s">
        <v>112</v>
      </c>
      <c r="F328" s="126" t="s">
        <v>900</v>
      </c>
      <c r="I328" s="122"/>
      <c r="L328" s="3"/>
      <c r="M328" s="125"/>
      <c r="T328" s="62"/>
      <c r="AT328" s="103" t="s">
        <v>112</v>
      </c>
      <c r="AU328" s="103" t="s">
        <v>0</v>
      </c>
    </row>
    <row r="329" spans="2:65" s="2" customFormat="1" ht="54">
      <c r="B329" s="3"/>
      <c r="D329" s="127" t="s">
        <v>233</v>
      </c>
      <c r="F329" s="174" t="s">
        <v>899</v>
      </c>
      <c r="I329" s="122"/>
      <c r="L329" s="3"/>
      <c r="M329" s="125"/>
      <c r="T329" s="62"/>
      <c r="AT329" s="103" t="s">
        <v>233</v>
      </c>
      <c r="AU329" s="103" t="s">
        <v>0</v>
      </c>
    </row>
    <row r="330" spans="2:65" s="2" customFormat="1" ht="24.15" customHeight="1">
      <c r="B330" s="3"/>
      <c r="C330" s="173" t="s">
        <v>528</v>
      </c>
      <c r="D330" s="173" t="s">
        <v>125</v>
      </c>
      <c r="E330" s="172" t="s">
        <v>898</v>
      </c>
      <c r="F330" s="171" t="s">
        <v>896</v>
      </c>
      <c r="G330" s="170" t="s">
        <v>223</v>
      </c>
      <c r="H330" s="169">
        <v>1</v>
      </c>
      <c r="I330" s="168"/>
      <c r="J330" s="167">
        <f>ROUND(I330*H330,2)</f>
        <v>0</v>
      </c>
      <c r="K330" s="166"/>
      <c r="L330" s="165"/>
      <c r="M330" s="164" t="s">
        <v>1</v>
      </c>
      <c r="N330" s="163" t="s">
        <v>74</v>
      </c>
      <c r="P330" s="131">
        <f>O330*H330</f>
        <v>0</v>
      </c>
      <c r="Q330" s="131">
        <v>9.1839999999999993</v>
      </c>
      <c r="R330" s="131">
        <f>Q330*H330</f>
        <v>9.1839999999999993</v>
      </c>
      <c r="S330" s="131">
        <v>0</v>
      </c>
      <c r="T330" s="130">
        <f>S330*H330</f>
        <v>0</v>
      </c>
      <c r="AR330" s="128" t="s">
        <v>213</v>
      </c>
      <c r="AT330" s="128" t="s">
        <v>125</v>
      </c>
      <c r="AU330" s="128" t="s">
        <v>0</v>
      </c>
      <c r="AY330" s="103" t="s">
        <v>116</v>
      </c>
      <c r="BE330" s="129">
        <f>IF(N330="základní",J330,0)</f>
        <v>0</v>
      </c>
      <c r="BF330" s="129">
        <f>IF(N330="snížená",J330,0)</f>
        <v>0</v>
      </c>
      <c r="BG330" s="129">
        <f>IF(N330="zákl. přenesená",J330,0)</f>
        <v>0</v>
      </c>
      <c r="BH330" s="129">
        <f>IF(N330="sníž. přenesená",J330,0)</f>
        <v>0</v>
      </c>
      <c r="BI330" s="129">
        <f>IF(N330="nulová",J330,0)</f>
        <v>0</v>
      </c>
      <c r="BJ330" s="103" t="s">
        <v>5</v>
      </c>
      <c r="BK330" s="129">
        <f>ROUND(I330*H330,2)</f>
        <v>0</v>
      </c>
      <c r="BL330" s="103" t="s">
        <v>129</v>
      </c>
      <c r="BM330" s="128" t="s">
        <v>897</v>
      </c>
    </row>
    <row r="331" spans="2:65" s="2" customFormat="1" ht="17.399999999999999">
      <c r="B331" s="3"/>
      <c r="D331" s="127" t="s">
        <v>112</v>
      </c>
      <c r="F331" s="126" t="s">
        <v>896</v>
      </c>
      <c r="I331" s="122"/>
      <c r="L331" s="3"/>
      <c r="M331" s="125"/>
      <c r="T331" s="62"/>
      <c r="AT331" s="103" t="s">
        <v>112</v>
      </c>
      <c r="AU331" s="103" t="s">
        <v>0</v>
      </c>
    </row>
    <row r="332" spans="2:65" s="2" customFormat="1" ht="270">
      <c r="B332" s="3"/>
      <c r="D332" s="127" t="s">
        <v>233</v>
      </c>
      <c r="F332" s="174" t="s">
        <v>895</v>
      </c>
      <c r="I332" s="122"/>
      <c r="L332" s="3"/>
      <c r="M332" s="125"/>
      <c r="T332" s="62"/>
      <c r="AT332" s="103" t="s">
        <v>233</v>
      </c>
      <c r="AU332" s="103" t="s">
        <v>0</v>
      </c>
    </row>
    <row r="333" spans="2:65" s="2" customFormat="1" ht="16.5" customHeight="1">
      <c r="B333" s="3"/>
      <c r="C333" s="141" t="s">
        <v>522</v>
      </c>
      <c r="D333" s="141" t="s">
        <v>117</v>
      </c>
      <c r="E333" s="140" t="s">
        <v>894</v>
      </c>
      <c r="F333" s="139" t="s">
        <v>892</v>
      </c>
      <c r="G333" s="138" t="s">
        <v>223</v>
      </c>
      <c r="H333" s="137">
        <v>1</v>
      </c>
      <c r="I333" s="136"/>
      <c r="J333" s="135">
        <f>ROUND(I333*H333,2)</f>
        <v>0</v>
      </c>
      <c r="K333" s="134"/>
      <c r="L333" s="3"/>
      <c r="M333" s="133" t="s">
        <v>1</v>
      </c>
      <c r="N333" s="132" t="s">
        <v>74</v>
      </c>
      <c r="P333" s="131">
        <f>O333*H333</f>
        <v>0</v>
      </c>
      <c r="Q333" s="131">
        <v>1.67E-3</v>
      </c>
      <c r="R333" s="131">
        <f>Q333*H333</f>
        <v>1.67E-3</v>
      </c>
      <c r="S333" s="131">
        <v>0</v>
      </c>
      <c r="T333" s="130">
        <f>S333*H333</f>
        <v>0</v>
      </c>
      <c r="AR333" s="128" t="s">
        <v>129</v>
      </c>
      <c r="AT333" s="128" t="s">
        <v>117</v>
      </c>
      <c r="AU333" s="128" t="s">
        <v>0</v>
      </c>
      <c r="AY333" s="103" t="s">
        <v>116</v>
      </c>
      <c r="BE333" s="129">
        <f>IF(N333="základní",J333,0)</f>
        <v>0</v>
      </c>
      <c r="BF333" s="129">
        <f>IF(N333="snížená",J333,0)</f>
        <v>0</v>
      </c>
      <c r="BG333" s="129">
        <f>IF(N333="zákl. přenesená",J333,0)</f>
        <v>0</v>
      </c>
      <c r="BH333" s="129">
        <f>IF(N333="sníž. přenesená",J333,0)</f>
        <v>0</v>
      </c>
      <c r="BI333" s="129">
        <f>IF(N333="nulová",J333,0)</f>
        <v>0</v>
      </c>
      <c r="BJ333" s="103" t="s">
        <v>5</v>
      </c>
      <c r="BK333" s="129">
        <f>ROUND(I333*H333,2)</f>
        <v>0</v>
      </c>
      <c r="BL333" s="103" t="s">
        <v>129</v>
      </c>
      <c r="BM333" s="128" t="s">
        <v>893</v>
      </c>
    </row>
    <row r="334" spans="2:65" s="2" customFormat="1">
      <c r="B334" s="3"/>
      <c r="D334" s="127" t="s">
        <v>112</v>
      </c>
      <c r="F334" s="126" t="s">
        <v>892</v>
      </c>
      <c r="I334" s="122"/>
      <c r="L334" s="3"/>
      <c r="M334" s="125"/>
      <c r="T334" s="62"/>
      <c r="AT334" s="103" t="s">
        <v>112</v>
      </c>
      <c r="AU334" s="103" t="s">
        <v>0</v>
      </c>
    </row>
    <row r="335" spans="2:65" s="2" customFormat="1" ht="27">
      <c r="B335" s="3"/>
      <c r="D335" s="127" t="s">
        <v>233</v>
      </c>
      <c r="F335" s="174" t="s">
        <v>891</v>
      </c>
      <c r="I335" s="122"/>
      <c r="L335" s="3"/>
      <c r="M335" s="125"/>
      <c r="T335" s="62"/>
      <c r="AT335" s="103" t="s">
        <v>233</v>
      </c>
      <c r="AU335" s="103" t="s">
        <v>0</v>
      </c>
    </row>
    <row r="336" spans="2:65" s="142" customFormat="1" ht="22.8" customHeight="1">
      <c r="B336" s="149"/>
      <c r="D336" s="144" t="s">
        <v>34</v>
      </c>
      <c r="E336" s="152" t="s">
        <v>201</v>
      </c>
      <c r="F336" s="152" t="s">
        <v>200</v>
      </c>
      <c r="I336" s="151"/>
      <c r="J336" s="150">
        <f>BK336</f>
        <v>0</v>
      </c>
      <c r="L336" s="149"/>
      <c r="M336" s="148"/>
      <c r="P336" s="147">
        <f>SUM(P337:P342)</f>
        <v>0</v>
      </c>
      <c r="R336" s="147">
        <f>SUM(R337:R342)</f>
        <v>7.2048719999999999</v>
      </c>
      <c r="T336" s="146">
        <f>SUM(T337:T342)</f>
        <v>0</v>
      </c>
      <c r="AR336" s="144" t="s">
        <v>5</v>
      </c>
      <c r="AT336" s="145" t="s">
        <v>34</v>
      </c>
      <c r="AU336" s="145" t="s">
        <v>5</v>
      </c>
      <c r="AY336" s="144" t="s">
        <v>116</v>
      </c>
      <c r="BK336" s="143">
        <f>SUM(BK337:BK342)</f>
        <v>0</v>
      </c>
    </row>
    <row r="337" spans="2:65" s="2" customFormat="1" ht="33" customHeight="1">
      <c r="B337" s="3"/>
      <c r="C337" s="141" t="s">
        <v>514</v>
      </c>
      <c r="D337" s="141" t="s">
        <v>117</v>
      </c>
      <c r="E337" s="140" t="s">
        <v>890</v>
      </c>
      <c r="F337" s="139" t="s">
        <v>889</v>
      </c>
      <c r="G337" s="138" t="s">
        <v>118</v>
      </c>
      <c r="H337" s="137">
        <v>30</v>
      </c>
      <c r="I337" s="136"/>
      <c r="J337" s="135">
        <f>ROUND(I337*H337,2)</f>
        <v>0</v>
      </c>
      <c r="K337" s="134"/>
      <c r="L337" s="3"/>
      <c r="M337" s="133" t="s">
        <v>1</v>
      </c>
      <c r="N337" s="132" t="s">
        <v>74</v>
      </c>
      <c r="P337" s="131">
        <f>O337*H337</f>
        <v>0</v>
      </c>
      <c r="Q337" s="131">
        <v>0.18292</v>
      </c>
      <c r="R337" s="131">
        <f>Q337*H337</f>
        <v>5.4875999999999996</v>
      </c>
      <c r="S337" s="131">
        <v>0</v>
      </c>
      <c r="T337" s="130">
        <f>S337*H337</f>
        <v>0</v>
      </c>
      <c r="AR337" s="128" t="s">
        <v>129</v>
      </c>
      <c r="AT337" s="128" t="s">
        <v>117</v>
      </c>
      <c r="AU337" s="128" t="s">
        <v>0</v>
      </c>
      <c r="AY337" s="103" t="s">
        <v>116</v>
      </c>
      <c r="BE337" s="129">
        <f>IF(N337="základní",J337,0)</f>
        <v>0</v>
      </c>
      <c r="BF337" s="129">
        <f>IF(N337="snížená",J337,0)</f>
        <v>0</v>
      </c>
      <c r="BG337" s="129">
        <f>IF(N337="zákl. přenesená",J337,0)</f>
        <v>0</v>
      </c>
      <c r="BH337" s="129">
        <f>IF(N337="sníž. přenesená",J337,0)</f>
        <v>0</v>
      </c>
      <c r="BI337" s="129">
        <f>IF(N337="nulová",J337,0)</f>
        <v>0</v>
      </c>
      <c r="BJ337" s="103" t="s">
        <v>5</v>
      </c>
      <c r="BK337" s="129">
        <f>ROUND(I337*H337,2)</f>
        <v>0</v>
      </c>
      <c r="BL337" s="103" t="s">
        <v>129</v>
      </c>
      <c r="BM337" s="128" t="s">
        <v>888</v>
      </c>
    </row>
    <row r="338" spans="2:65" s="2" customFormat="1" ht="26.1">
      <c r="B338" s="3"/>
      <c r="D338" s="127" t="s">
        <v>112</v>
      </c>
      <c r="F338" s="126" t="s">
        <v>887</v>
      </c>
      <c r="I338" s="122"/>
      <c r="L338" s="3"/>
      <c r="M338" s="125"/>
      <c r="T338" s="62"/>
      <c r="AT338" s="103" t="s">
        <v>112</v>
      </c>
      <c r="AU338" s="103" t="s">
        <v>0</v>
      </c>
    </row>
    <row r="339" spans="2:65" s="2" customFormat="1">
      <c r="B339" s="3"/>
      <c r="D339" s="124" t="s">
        <v>110</v>
      </c>
      <c r="F339" s="123" t="s">
        <v>886</v>
      </c>
      <c r="I339" s="122"/>
      <c r="L339" s="3"/>
      <c r="M339" s="125"/>
      <c r="T339" s="62"/>
      <c r="AT339" s="103" t="s">
        <v>110</v>
      </c>
      <c r="AU339" s="103" t="s">
        <v>0</v>
      </c>
    </row>
    <row r="340" spans="2:65" s="2" customFormat="1" ht="16.5" customHeight="1">
      <c r="B340" s="3"/>
      <c r="C340" s="173" t="s">
        <v>508</v>
      </c>
      <c r="D340" s="173" t="s">
        <v>125</v>
      </c>
      <c r="E340" s="172" t="s">
        <v>885</v>
      </c>
      <c r="F340" s="171" t="s">
        <v>883</v>
      </c>
      <c r="G340" s="170" t="s">
        <v>118</v>
      </c>
      <c r="H340" s="169">
        <v>30.6</v>
      </c>
      <c r="I340" s="168"/>
      <c r="J340" s="167">
        <f>ROUND(I340*H340,2)</f>
        <v>0</v>
      </c>
      <c r="K340" s="166"/>
      <c r="L340" s="165"/>
      <c r="M340" s="164" t="s">
        <v>1</v>
      </c>
      <c r="N340" s="163" t="s">
        <v>74</v>
      </c>
      <c r="P340" s="131">
        <f>O340*H340</f>
        <v>0</v>
      </c>
      <c r="Q340" s="131">
        <v>5.6120000000000003E-2</v>
      </c>
      <c r="R340" s="131">
        <f>Q340*H340</f>
        <v>1.7172720000000001</v>
      </c>
      <c r="S340" s="131">
        <v>0</v>
      </c>
      <c r="T340" s="130">
        <f>S340*H340</f>
        <v>0</v>
      </c>
      <c r="AR340" s="128" t="s">
        <v>213</v>
      </c>
      <c r="AT340" s="128" t="s">
        <v>125</v>
      </c>
      <c r="AU340" s="128" t="s">
        <v>0</v>
      </c>
      <c r="AY340" s="103" t="s">
        <v>116</v>
      </c>
      <c r="BE340" s="129">
        <f>IF(N340="základní",J340,0)</f>
        <v>0</v>
      </c>
      <c r="BF340" s="129">
        <f>IF(N340="snížená",J340,0)</f>
        <v>0</v>
      </c>
      <c r="BG340" s="129">
        <f>IF(N340="zákl. přenesená",J340,0)</f>
        <v>0</v>
      </c>
      <c r="BH340" s="129">
        <f>IF(N340="sníž. přenesená",J340,0)</f>
        <v>0</v>
      </c>
      <c r="BI340" s="129">
        <f>IF(N340="nulová",J340,0)</f>
        <v>0</v>
      </c>
      <c r="BJ340" s="103" t="s">
        <v>5</v>
      </c>
      <c r="BK340" s="129">
        <f>ROUND(I340*H340,2)</f>
        <v>0</v>
      </c>
      <c r="BL340" s="103" t="s">
        <v>129</v>
      </c>
      <c r="BM340" s="128" t="s">
        <v>884</v>
      </c>
    </row>
    <row r="341" spans="2:65" s="2" customFormat="1">
      <c r="B341" s="3"/>
      <c r="D341" s="127" t="s">
        <v>112</v>
      </c>
      <c r="F341" s="126" t="s">
        <v>883</v>
      </c>
      <c r="I341" s="122"/>
      <c r="L341" s="3"/>
      <c r="M341" s="125"/>
      <c r="T341" s="62"/>
      <c r="AT341" s="103" t="s">
        <v>112</v>
      </c>
      <c r="AU341" s="103" t="s">
        <v>0</v>
      </c>
    </row>
    <row r="342" spans="2:65" s="155" customFormat="1">
      <c r="B342" s="159"/>
      <c r="D342" s="127" t="s">
        <v>154</v>
      </c>
      <c r="F342" s="162" t="s">
        <v>882</v>
      </c>
      <c r="H342" s="161">
        <v>30.6</v>
      </c>
      <c r="I342" s="160"/>
      <c r="L342" s="159"/>
      <c r="M342" s="158"/>
      <c r="T342" s="157"/>
      <c r="AT342" s="156" t="s">
        <v>154</v>
      </c>
      <c r="AU342" s="156" t="s">
        <v>0</v>
      </c>
      <c r="AV342" s="155" t="s">
        <v>0</v>
      </c>
      <c r="AW342" s="155" t="s">
        <v>89</v>
      </c>
      <c r="AX342" s="155" t="s">
        <v>5</v>
      </c>
      <c r="AY342" s="156" t="s">
        <v>116</v>
      </c>
    </row>
    <row r="343" spans="2:65" s="142" customFormat="1" ht="22.8" customHeight="1">
      <c r="B343" s="149"/>
      <c r="D343" s="144" t="s">
        <v>34</v>
      </c>
      <c r="E343" s="152" t="s">
        <v>135</v>
      </c>
      <c r="F343" s="152" t="s">
        <v>134</v>
      </c>
      <c r="I343" s="151"/>
      <c r="J343" s="150">
        <f>BK343</f>
        <v>0</v>
      </c>
      <c r="L343" s="149"/>
      <c r="M343" s="148"/>
      <c r="P343" s="147">
        <f>SUM(P344:P346)</f>
        <v>0</v>
      </c>
      <c r="R343" s="147">
        <f>SUM(R344:R346)</f>
        <v>0</v>
      </c>
      <c r="T343" s="146">
        <f>SUM(T344:T346)</f>
        <v>0</v>
      </c>
      <c r="AR343" s="144" t="s">
        <v>5</v>
      </c>
      <c r="AT343" s="145" t="s">
        <v>34</v>
      </c>
      <c r="AU343" s="145" t="s">
        <v>5</v>
      </c>
      <c r="AY343" s="144" t="s">
        <v>116</v>
      </c>
      <c r="BK343" s="143">
        <f>SUM(BK344:BK346)</f>
        <v>0</v>
      </c>
    </row>
    <row r="344" spans="2:65" s="2" customFormat="1" ht="24.15" customHeight="1">
      <c r="B344" s="3"/>
      <c r="C344" s="141" t="s">
        <v>502</v>
      </c>
      <c r="D344" s="141" t="s">
        <v>117</v>
      </c>
      <c r="E344" s="140" t="s">
        <v>132</v>
      </c>
      <c r="F344" s="139" t="s">
        <v>131</v>
      </c>
      <c r="G344" s="138" t="s">
        <v>130</v>
      </c>
      <c r="H344" s="137">
        <v>36.579000000000001</v>
      </c>
      <c r="I344" s="136"/>
      <c r="J344" s="135">
        <f>ROUND(I344*H344,2)</f>
        <v>0</v>
      </c>
      <c r="K344" s="134"/>
      <c r="L344" s="3"/>
      <c r="M344" s="133" t="s">
        <v>1</v>
      </c>
      <c r="N344" s="132" t="s">
        <v>74</v>
      </c>
      <c r="P344" s="131">
        <f>O344*H344</f>
        <v>0</v>
      </c>
      <c r="Q344" s="131">
        <v>0</v>
      </c>
      <c r="R344" s="131">
        <f>Q344*H344</f>
        <v>0</v>
      </c>
      <c r="S344" s="131">
        <v>0</v>
      </c>
      <c r="T344" s="130">
        <f>S344*H344</f>
        <v>0</v>
      </c>
      <c r="AR344" s="128" t="s">
        <v>129</v>
      </c>
      <c r="AT344" s="128" t="s">
        <v>117</v>
      </c>
      <c r="AU344" s="128" t="s">
        <v>0</v>
      </c>
      <c r="AY344" s="103" t="s">
        <v>116</v>
      </c>
      <c r="BE344" s="129">
        <f>IF(N344="základní",J344,0)</f>
        <v>0</v>
      </c>
      <c r="BF344" s="129">
        <f>IF(N344="snížená",J344,0)</f>
        <v>0</v>
      </c>
      <c r="BG344" s="129">
        <f>IF(N344="zákl. přenesená",J344,0)</f>
        <v>0</v>
      </c>
      <c r="BH344" s="129">
        <f>IF(N344="sníž. přenesená",J344,0)</f>
        <v>0</v>
      </c>
      <c r="BI344" s="129">
        <f>IF(N344="nulová",J344,0)</f>
        <v>0</v>
      </c>
      <c r="BJ344" s="103" t="s">
        <v>5</v>
      </c>
      <c r="BK344" s="129">
        <f>ROUND(I344*H344,2)</f>
        <v>0</v>
      </c>
      <c r="BL344" s="103" t="s">
        <v>129</v>
      </c>
      <c r="BM344" s="128" t="s">
        <v>881</v>
      </c>
    </row>
    <row r="345" spans="2:65" s="2" customFormat="1" ht="26.1">
      <c r="B345" s="3"/>
      <c r="D345" s="127" t="s">
        <v>112</v>
      </c>
      <c r="F345" s="126" t="s">
        <v>127</v>
      </c>
      <c r="I345" s="122"/>
      <c r="L345" s="3"/>
      <c r="M345" s="125"/>
      <c r="T345" s="62"/>
      <c r="AT345" s="103" t="s">
        <v>112</v>
      </c>
      <c r="AU345" s="103" t="s">
        <v>0</v>
      </c>
    </row>
    <row r="346" spans="2:65" s="2" customFormat="1">
      <c r="B346" s="3"/>
      <c r="D346" s="124" t="s">
        <v>110</v>
      </c>
      <c r="F346" s="123" t="s">
        <v>126</v>
      </c>
      <c r="I346" s="122"/>
      <c r="L346" s="3"/>
      <c r="M346" s="121"/>
      <c r="N346" s="120"/>
      <c r="O346" s="120"/>
      <c r="P346" s="120"/>
      <c r="Q346" s="120"/>
      <c r="R346" s="120"/>
      <c r="S346" s="120"/>
      <c r="T346" s="119"/>
      <c r="AT346" s="103" t="s">
        <v>110</v>
      </c>
      <c r="AU346" s="103" t="s">
        <v>0</v>
      </c>
    </row>
    <row r="347" spans="2:65" s="2" customFormat="1" ht="7" customHeight="1">
      <c r="B347" s="5"/>
      <c r="C347" s="4"/>
      <c r="D347" s="4"/>
      <c r="E347" s="4"/>
      <c r="F347" s="4"/>
      <c r="G347" s="4"/>
      <c r="H347" s="4"/>
      <c r="I347" s="4"/>
      <c r="J347" s="4"/>
      <c r="K347" s="4"/>
      <c r="L347" s="3"/>
    </row>
  </sheetData>
  <sheetProtection algorithmName="SHA-512" hashValue="uIoUgvuuCRU63uAo03bpi6j+jwyl8v23DLiUjZwUuAi0q0X8Z1Gt8ZQSOggbPLh8mQ+e1aKOiBJJ9IhA2o+yEA==" saltValue="WZg6Bpxe1TBchz+fdZAxR/T7LdJnLoZ1GcL8f/dmHS3o4awpdzgsL6D8yzLVaKdb5x922BAIwTQy+BZaVYUjPw==" spinCount="100000" sheet="1" objects="1" scenarios="1" formatColumns="0" formatRows="0" autoFilter="0"/>
  <autoFilter ref="C93:K346" xr:uid="{00000000-0009-0000-0000-000002000000}"/>
  <mergeCells count="12">
    <mergeCell ref="E20:H20"/>
    <mergeCell ref="E29:H29"/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</mergeCells>
  <hyperlinks>
    <hyperlink ref="F102" r:id="rId1" xr:uid="{396C228C-01DA-4258-BE7B-24B8D91A8749}"/>
    <hyperlink ref="F106" r:id="rId2" xr:uid="{FCDBF7B7-11C6-43B4-9272-CCB9E182680D}"/>
    <hyperlink ref="F112" r:id="rId3" xr:uid="{9886905F-DA5D-4045-89D1-D98ABC764A36}"/>
    <hyperlink ref="F118" r:id="rId4" xr:uid="{EE1453DA-A6C9-4E12-B5FD-7422498202A6}"/>
    <hyperlink ref="F124" r:id="rId5" xr:uid="{55006F91-D973-474B-8A9A-BC98B5BAE469}"/>
    <hyperlink ref="F130" r:id="rId6" xr:uid="{CB517D42-36A8-4AEB-9037-B08F3C3C540B}"/>
    <hyperlink ref="F136" r:id="rId7" xr:uid="{12A94E6A-8CE8-419C-84C4-DCFD5D66DC28}"/>
    <hyperlink ref="F142" r:id="rId8" xr:uid="{132FFA66-8747-4557-B841-1E0A2AED3DD0}"/>
    <hyperlink ref="F146" r:id="rId9" xr:uid="{9513BF71-FC88-4B5B-BC14-8EF4FBFB9B79}"/>
    <hyperlink ref="F150" r:id="rId10" xr:uid="{A0232806-8647-4E24-9050-94C95A7B00A7}"/>
    <hyperlink ref="F157" r:id="rId11" xr:uid="{E58C6B03-6411-4BEE-A54E-72D810616E06}"/>
    <hyperlink ref="F163" r:id="rId12" xr:uid="{BF2807E8-D6AF-4E37-BCCC-FF4EBC0B47EF}"/>
    <hyperlink ref="F169" r:id="rId13" xr:uid="{867DE243-BFB7-4AB5-9D60-1AAA5229D7BB}"/>
    <hyperlink ref="F175" r:id="rId14" xr:uid="{1510336E-3FFA-48AF-BD32-A353D5C465EA}"/>
    <hyperlink ref="F187" r:id="rId15" xr:uid="{E814B80F-DE39-4446-B024-80053D1B7049}"/>
    <hyperlink ref="F194" r:id="rId16" xr:uid="{392392CC-E3A1-4C83-8DF9-8AD722EDE2A7}"/>
    <hyperlink ref="F198" r:id="rId17" xr:uid="{DC45577C-1412-4DC4-A300-34F08B4D46F2}"/>
    <hyperlink ref="F205" r:id="rId18" xr:uid="{07B81BF9-381C-4256-B10A-CECDBD34D3C8}"/>
    <hyperlink ref="F210" r:id="rId19" xr:uid="{09621EFB-FEE8-4288-BD02-E34BCB40295C}"/>
    <hyperlink ref="F217" r:id="rId20" xr:uid="{CAFE3698-777B-42D5-AB14-F85D6FA7063C}"/>
    <hyperlink ref="F222" r:id="rId21" xr:uid="{235BE050-3C52-43FA-949D-927C52F2694E}"/>
    <hyperlink ref="F226" r:id="rId22" xr:uid="{D57A163E-EA13-4FD5-A896-7166BF504447}"/>
    <hyperlink ref="F231" r:id="rId23" xr:uid="{8FE48258-0345-4213-97ED-26EB77CFC222}"/>
    <hyperlink ref="F243" r:id="rId24" xr:uid="{8D8778A2-30B3-4AD5-9C47-E586385E479A}"/>
    <hyperlink ref="F250" r:id="rId25" xr:uid="{5367A162-6A18-4363-A998-600AC1463A81}"/>
    <hyperlink ref="F254" r:id="rId26" xr:uid="{C381DF65-1279-4E08-9B61-9C4EF263B7F6}"/>
    <hyperlink ref="F260" r:id="rId27" xr:uid="{923B93E0-FFA7-41C2-8F70-E307DAD49391}"/>
    <hyperlink ref="F267" r:id="rId28" xr:uid="{7AF744D3-D316-425C-80AC-7E865A9C2E6F}"/>
    <hyperlink ref="F278" r:id="rId29" xr:uid="{0EDBD891-CD39-4969-BC82-352F305C7890}"/>
    <hyperlink ref="F283" r:id="rId30" xr:uid="{84C996E4-AA73-47FD-ADB0-226EECC77A31}"/>
    <hyperlink ref="F287" r:id="rId31" xr:uid="{76F77AA9-11B4-488F-8D92-F6CAC4A89164}"/>
    <hyperlink ref="F297" r:id="rId32" xr:uid="{D8EA2066-88D1-49E6-A1E0-977F0BED5C47}"/>
    <hyperlink ref="F301" r:id="rId33" xr:uid="{4EFF30B0-66F0-4CE5-8AD5-01248E09B8EB}"/>
    <hyperlink ref="F305" r:id="rId34" xr:uid="{15343029-8FD9-427B-97F9-0487ED8AF67B}"/>
    <hyperlink ref="F309" r:id="rId35" xr:uid="{059A6F77-C5BF-41ED-838A-A7B8069FDCEB}"/>
    <hyperlink ref="F314" r:id="rId36" xr:uid="{E3D3C0D6-9AD2-4F54-8E28-16C4C46E7A31}"/>
    <hyperlink ref="F318" r:id="rId37" xr:uid="{82E37F8C-87F5-47F6-967B-4569BD6E96C7}"/>
    <hyperlink ref="F322" r:id="rId38" xr:uid="{A0AE551A-9583-4136-9C07-85A52403F6E1}"/>
    <hyperlink ref="F339" r:id="rId39" xr:uid="{A3DDD40F-949E-4A00-8A38-6B96C2626D29}"/>
    <hyperlink ref="F346" r:id="rId40" xr:uid="{6EEE2ABD-CEAB-4C1B-96EA-3C292A28567F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DB6A3-14B3-4155-BC9F-C84155419730}">
  <sheetPr>
    <pageSetUpPr fitToPage="1"/>
  </sheetPr>
  <dimension ref="B2:BM510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24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ht="12" customHeight="1">
      <c r="B8" s="100"/>
      <c r="D8" s="67" t="s">
        <v>863</v>
      </c>
      <c r="L8" s="100"/>
    </row>
    <row r="9" spans="2:46" s="2" customFormat="1" ht="16.5" customHeight="1">
      <c r="B9" s="3"/>
      <c r="E9" s="211" t="s">
        <v>862</v>
      </c>
      <c r="F9" s="210"/>
      <c r="G9" s="210"/>
      <c r="H9" s="210"/>
      <c r="L9" s="3"/>
    </row>
    <row r="10" spans="2:46" s="2" customFormat="1" ht="12" customHeight="1">
      <c r="B10" s="3"/>
      <c r="D10" s="67" t="s">
        <v>861</v>
      </c>
      <c r="L10" s="3"/>
    </row>
    <row r="11" spans="2:46" s="2" customFormat="1" ht="16.5" customHeight="1">
      <c r="B11" s="3"/>
      <c r="E11" s="75" t="s">
        <v>1418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96</v>
      </c>
      <c r="F13" s="25" t="s">
        <v>1</v>
      </c>
      <c r="I13" s="67" t="s">
        <v>95</v>
      </c>
      <c r="J13" s="25" t="s">
        <v>1</v>
      </c>
      <c r="L13" s="3"/>
    </row>
    <row r="14" spans="2:46" s="2" customFormat="1" ht="12" customHeight="1">
      <c r="B14" s="3"/>
      <c r="D14" s="67" t="s">
        <v>63</v>
      </c>
      <c r="F14" s="25" t="s">
        <v>84</v>
      </c>
      <c r="I14" s="67" t="s">
        <v>62</v>
      </c>
      <c r="J14" s="209" t="str">
        <f>'Rekapitulace stavby'!AN8</f>
        <v>27. 6. 2025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61</v>
      </c>
      <c r="I16" s="67" t="s">
        <v>86</v>
      </c>
      <c r="J16" s="25" t="s">
        <v>93</v>
      </c>
      <c r="L16" s="3"/>
    </row>
    <row r="17" spans="2:12" s="2" customFormat="1" ht="18" customHeight="1">
      <c r="B17" s="3"/>
      <c r="E17" s="25" t="s">
        <v>92</v>
      </c>
      <c r="I17" s="67" t="s">
        <v>83</v>
      </c>
      <c r="J17" s="25" t="s">
        <v>1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58</v>
      </c>
      <c r="I19" s="67" t="s">
        <v>86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83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60</v>
      </c>
      <c r="I22" s="67" t="s">
        <v>86</v>
      </c>
      <c r="J22" s="25" t="s">
        <v>90</v>
      </c>
      <c r="L22" s="3"/>
    </row>
    <row r="23" spans="2:12" s="2" customFormat="1" ht="18" customHeight="1">
      <c r="B23" s="3"/>
      <c r="E23" s="25" t="s">
        <v>88</v>
      </c>
      <c r="I23" s="67" t="s">
        <v>83</v>
      </c>
      <c r="J23" s="25" t="s">
        <v>87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57</v>
      </c>
      <c r="I25" s="67" t="s">
        <v>86</v>
      </c>
      <c r="J25" s="25" t="str">
        <f>IF('Rekapitulace stavby'!AN19="","",'Rekapitulace stavby'!AN19)</f>
        <v/>
      </c>
      <c r="L25" s="3"/>
    </row>
    <row r="26" spans="2:12" s="2" customFormat="1" ht="18" customHeight="1">
      <c r="B26" s="3"/>
      <c r="E26" s="25" t="str">
        <f>IF('Rekapitulace stavby'!E20="","",'Rekapitulace stavby'!E20)</f>
        <v xml:space="preserve"> </v>
      </c>
      <c r="I26" s="67" t="s">
        <v>83</v>
      </c>
      <c r="J26" s="25" t="str">
        <f>IF('Rekapitulace stavby'!AN20="","",'Rekapitulace stavby'!AN20)</f>
        <v/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81</v>
      </c>
      <c r="L28" s="3"/>
    </row>
    <row r="29" spans="2:12" s="236" customFormat="1" ht="71.25" customHeight="1">
      <c r="B29" s="237"/>
      <c r="E29" s="102" t="s">
        <v>80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79</v>
      </c>
      <c r="J32" s="222">
        <f>ROUND(J97,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77</v>
      </c>
      <c r="I34" s="234" t="s">
        <v>78</v>
      </c>
      <c r="J34" s="234" t="s">
        <v>76</v>
      </c>
      <c r="L34" s="3"/>
    </row>
    <row r="35" spans="2:12" s="2" customFormat="1" ht="14.4" customHeight="1">
      <c r="B35" s="3"/>
      <c r="D35" s="233" t="s">
        <v>75</v>
      </c>
      <c r="E35" s="67" t="s">
        <v>74</v>
      </c>
      <c r="F35" s="27">
        <f>ROUND((SUM(BE97:BE509)),  2)</f>
        <v>0</v>
      </c>
      <c r="I35" s="232">
        <v>0.21</v>
      </c>
      <c r="J35" s="27">
        <f>ROUND(((SUM(BE97:BE509))*I35),  2)</f>
        <v>0</v>
      </c>
      <c r="L35" s="3"/>
    </row>
    <row r="36" spans="2:12" s="2" customFormat="1" ht="14.4" customHeight="1">
      <c r="B36" s="3"/>
      <c r="E36" s="67" t="s">
        <v>73</v>
      </c>
      <c r="F36" s="27">
        <f>ROUND((SUM(BF97:BF509)),  2)</f>
        <v>0</v>
      </c>
      <c r="I36" s="232">
        <v>0.12</v>
      </c>
      <c r="J36" s="27">
        <f>ROUND(((SUM(BF97:BF509))*I36),  2)</f>
        <v>0</v>
      </c>
      <c r="L36" s="3"/>
    </row>
    <row r="37" spans="2:12" s="2" customFormat="1" ht="14.4" hidden="1" customHeight="1">
      <c r="B37" s="3"/>
      <c r="E37" s="67" t="s">
        <v>72</v>
      </c>
      <c r="F37" s="27">
        <f>ROUND((SUM(BG97:BG509)),  2)</f>
        <v>0</v>
      </c>
      <c r="I37" s="232">
        <v>0.21</v>
      </c>
      <c r="J37" s="27">
        <f>0</f>
        <v>0</v>
      </c>
      <c r="L37" s="3"/>
    </row>
    <row r="38" spans="2:12" s="2" customFormat="1" ht="14.4" hidden="1" customHeight="1">
      <c r="B38" s="3"/>
      <c r="E38" s="67" t="s">
        <v>71</v>
      </c>
      <c r="F38" s="27">
        <f>ROUND((SUM(BH97:BH509)),  2)</f>
        <v>0</v>
      </c>
      <c r="I38" s="232">
        <v>0.12</v>
      </c>
      <c r="J38" s="27">
        <f>0</f>
        <v>0</v>
      </c>
      <c r="L38" s="3"/>
    </row>
    <row r="39" spans="2:12" s="2" customFormat="1" ht="14.4" hidden="1" customHeight="1">
      <c r="B39" s="3"/>
      <c r="E39" s="67" t="s">
        <v>70</v>
      </c>
      <c r="F39" s="27">
        <f>ROUND((SUM(BI97:BI509)),  2)</f>
        <v>0</v>
      </c>
      <c r="I39" s="232">
        <v>0</v>
      </c>
      <c r="J39" s="27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69</v>
      </c>
      <c r="E41" s="60"/>
      <c r="F41" s="60"/>
      <c r="G41" s="230" t="s">
        <v>68</v>
      </c>
      <c r="H41" s="229" t="s">
        <v>67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878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64</v>
      </c>
      <c r="L49" s="3"/>
    </row>
    <row r="50" spans="2:47" s="2" customFormat="1" ht="16.5" customHeight="1">
      <c r="B50" s="3"/>
      <c r="E50" s="211" t="str">
        <f>E7</f>
        <v>RB - KANALIZACE - JIH - revize 10-2025</v>
      </c>
      <c r="F50" s="212"/>
      <c r="G50" s="212"/>
      <c r="H50" s="212"/>
      <c r="L50" s="3"/>
    </row>
    <row r="51" spans="2:47" ht="12" customHeight="1">
      <c r="B51" s="100"/>
      <c r="C51" s="67" t="s">
        <v>863</v>
      </c>
      <c r="L51" s="100"/>
    </row>
    <row r="52" spans="2:47" s="2" customFormat="1" ht="16.5" customHeight="1">
      <c r="B52" s="3"/>
      <c r="E52" s="211" t="s">
        <v>862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861</v>
      </c>
      <c r="L53" s="3"/>
    </row>
    <row r="54" spans="2:47" s="2" customFormat="1" ht="16.5" customHeight="1">
      <c r="B54" s="3"/>
      <c r="E54" s="75" t="str">
        <f>E11</f>
        <v>SO 1.3 - Výtlak splaškových vod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63</v>
      </c>
      <c r="F56" s="25" t="str">
        <f>F14</f>
        <v xml:space="preserve"> </v>
      </c>
      <c r="I56" s="67" t="s">
        <v>62</v>
      </c>
      <c r="J56" s="209" t="str">
        <f>IF(J14="","",J14)</f>
        <v>27. 6. 2025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61</v>
      </c>
      <c r="F58" s="25" t="str">
        <f>E17</f>
        <v>Obec Rohovládová Bělá</v>
      </c>
      <c r="I58" s="67" t="s">
        <v>60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58</v>
      </c>
      <c r="F59" s="25" t="str">
        <f>IF(E20="","",E20)</f>
        <v>Vyplň údaj</v>
      </c>
      <c r="I59" s="67" t="s">
        <v>57</v>
      </c>
      <c r="J59" s="208" t="str">
        <f>E26</f>
        <v xml:space="preserve"> 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877</v>
      </c>
      <c r="D61" s="224"/>
      <c r="E61" s="224"/>
      <c r="F61" s="224"/>
      <c r="G61" s="224"/>
      <c r="H61" s="224"/>
      <c r="I61" s="224"/>
      <c r="J61" s="225" t="s">
        <v>856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39</v>
      </c>
      <c r="J63" s="222">
        <f>J97</f>
        <v>0</v>
      </c>
      <c r="L63" s="3"/>
      <c r="AU63" s="103" t="s">
        <v>847</v>
      </c>
    </row>
    <row r="64" spans="2:47" s="217" customFormat="1" ht="25" customHeight="1">
      <c r="B64" s="218"/>
      <c r="D64" s="221" t="s">
        <v>876</v>
      </c>
      <c r="E64" s="220"/>
      <c r="F64" s="220"/>
      <c r="G64" s="220"/>
      <c r="H64" s="220"/>
      <c r="I64" s="220"/>
      <c r="J64" s="219">
        <f>J98</f>
        <v>0</v>
      </c>
      <c r="L64" s="218"/>
    </row>
    <row r="65" spans="2:12" s="35" customFormat="1" ht="19.899999999999999" customHeight="1">
      <c r="B65" s="213"/>
      <c r="D65" s="216" t="s">
        <v>875</v>
      </c>
      <c r="E65" s="215"/>
      <c r="F65" s="215"/>
      <c r="G65" s="215"/>
      <c r="H65" s="215"/>
      <c r="I65" s="215"/>
      <c r="J65" s="214">
        <f>J99</f>
        <v>0</v>
      </c>
      <c r="L65" s="213"/>
    </row>
    <row r="66" spans="2:12" s="35" customFormat="1" ht="19.899999999999999" customHeight="1">
      <c r="B66" s="213"/>
      <c r="D66" s="216" t="s">
        <v>874</v>
      </c>
      <c r="E66" s="215"/>
      <c r="F66" s="215"/>
      <c r="G66" s="215"/>
      <c r="H66" s="215"/>
      <c r="I66" s="215"/>
      <c r="J66" s="214">
        <f>J333</f>
        <v>0</v>
      </c>
      <c r="L66" s="213"/>
    </row>
    <row r="67" spans="2:12" s="35" customFormat="1" ht="19.899999999999999" customHeight="1">
      <c r="B67" s="213"/>
      <c r="D67" s="216" t="s">
        <v>873</v>
      </c>
      <c r="E67" s="215"/>
      <c r="F67" s="215"/>
      <c r="G67" s="215"/>
      <c r="H67" s="215"/>
      <c r="I67" s="215"/>
      <c r="J67" s="214">
        <f>J338</f>
        <v>0</v>
      </c>
      <c r="L67" s="213"/>
    </row>
    <row r="68" spans="2:12" s="35" customFormat="1" ht="19.899999999999999" customHeight="1">
      <c r="B68" s="213"/>
      <c r="D68" s="216" t="s">
        <v>872</v>
      </c>
      <c r="E68" s="215"/>
      <c r="F68" s="215"/>
      <c r="G68" s="215"/>
      <c r="H68" s="215"/>
      <c r="I68" s="215"/>
      <c r="J68" s="214">
        <f>J348</f>
        <v>0</v>
      </c>
      <c r="L68" s="213"/>
    </row>
    <row r="69" spans="2:12" s="35" customFormat="1" ht="19.899999999999999" customHeight="1">
      <c r="B69" s="213"/>
      <c r="D69" s="216" t="s">
        <v>871</v>
      </c>
      <c r="E69" s="215"/>
      <c r="F69" s="215"/>
      <c r="G69" s="215"/>
      <c r="H69" s="215"/>
      <c r="I69" s="215"/>
      <c r="J69" s="214">
        <f>J356</f>
        <v>0</v>
      </c>
      <c r="L69" s="213"/>
    </row>
    <row r="70" spans="2:12" s="35" customFormat="1" ht="19.899999999999999" customHeight="1">
      <c r="B70" s="213"/>
      <c r="D70" s="216" t="s">
        <v>1090</v>
      </c>
      <c r="E70" s="215"/>
      <c r="F70" s="215"/>
      <c r="G70" s="215"/>
      <c r="H70" s="215"/>
      <c r="I70" s="215"/>
      <c r="J70" s="214">
        <f>J373</f>
        <v>0</v>
      </c>
      <c r="L70" s="213"/>
    </row>
    <row r="71" spans="2:12" s="35" customFormat="1" ht="19.899999999999999" customHeight="1">
      <c r="B71" s="213"/>
      <c r="D71" s="216" t="s">
        <v>869</v>
      </c>
      <c r="E71" s="215"/>
      <c r="F71" s="215"/>
      <c r="G71" s="215"/>
      <c r="H71" s="215"/>
      <c r="I71" s="215"/>
      <c r="J71" s="214">
        <f>J476</f>
        <v>0</v>
      </c>
      <c r="L71" s="213"/>
    </row>
    <row r="72" spans="2:12" s="35" customFormat="1" ht="19.899999999999999" customHeight="1">
      <c r="B72" s="213"/>
      <c r="D72" s="216" t="s">
        <v>868</v>
      </c>
      <c r="E72" s="215"/>
      <c r="F72" s="215"/>
      <c r="G72" s="215"/>
      <c r="H72" s="215"/>
      <c r="I72" s="215"/>
      <c r="J72" s="214">
        <f>J484</f>
        <v>0</v>
      </c>
      <c r="L72" s="213"/>
    </row>
    <row r="73" spans="2:12" s="35" customFormat="1" ht="19.899999999999999" customHeight="1">
      <c r="B73" s="213"/>
      <c r="D73" s="216" t="s">
        <v>867</v>
      </c>
      <c r="E73" s="215"/>
      <c r="F73" s="215"/>
      <c r="G73" s="215"/>
      <c r="H73" s="215"/>
      <c r="I73" s="215"/>
      <c r="J73" s="214">
        <f>J501</f>
        <v>0</v>
      </c>
      <c r="L73" s="213"/>
    </row>
    <row r="74" spans="2:12" s="217" customFormat="1" ht="25" customHeight="1">
      <c r="B74" s="218"/>
      <c r="D74" s="221" t="s">
        <v>866</v>
      </c>
      <c r="E74" s="220"/>
      <c r="F74" s="220"/>
      <c r="G74" s="220"/>
      <c r="H74" s="220"/>
      <c r="I74" s="220"/>
      <c r="J74" s="219">
        <f>J505</f>
        <v>0</v>
      </c>
      <c r="L74" s="218"/>
    </row>
    <row r="75" spans="2:12" s="35" customFormat="1" ht="19.899999999999999" customHeight="1">
      <c r="B75" s="213"/>
      <c r="D75" s="216" t="s">
        <v>865</v>
      </c>
      <c r="E75" s="215"/>
      <c r="F75" s="215"/>
      <c r="G75" s="215"/>
      <c r="H75" s="215"/>
      <c r="I75" s="215"/>
      <c r="J75" s="214">
        <f>J506</f>
        <v>0</v>
      </c>
      <c r="L75" s="213"/>
    </row>
    <row r="76" spans="2:12" s="2" customFormat="1" ht="21.85" customHeight="1">
      <c r="B76" s="3"/>
      <c r="L76" s="3"/>
    </row>
    <row r="77" spans="2:12" s="2" customFormat="1" ht="7" customHeight="1">
      <c r="B77" s="5"/>
      <c r="C77" s="4"/>
      <c r="D77" s="4"/>
      <c r="E77" s="4"/>
      <c r="F77" s="4"/>
      <c r="G77" s="4"/>
      <c r="H77" s="4"/>
      <c r="I77" s="4"/>
      <c r="J77" s="4"/>
      <c r="K77" s="4"/>
      <c r="L77" s="3"/>
    </row>
    <row r="81" spans="2:20" s="2" customFormat="1" ht="7" customHeight="1">
      <c r="B81" s="79"/>
      <c r="C81" s="78"/>
      <c r="D81" s="78"/>
      <c r="E81" s="78"/>
      <c r="F81" s="78"/>
      <c r="G81" s="78"/>
      <c r="H81" s="78"/>
      <c r="I81" s="78"/>
      <c r="J81" s="78"/>
      <c r="K81" s="78"/>
      <c r="L81" s="3"/>
    </row>
    <row r="82" spans="2:20" s="2" customFormat="1" ht="25" customHeight="1">
      <c r="B82" s="3"/>
      <c r="C82" s="77" t="s">
        <v>864</v>
      </c>
      <c r="L82" s="3"/>
    </row>
    <row r="83" spans="2:20" s="2" customFormat="1" ht="7" customHeight="1">
      <c r="B83" s="3"/>
      <c r="L83" s="3"/>
    </row>
    <row r="84" spans="2:20" s="2" customFormat="1" ht="12" customHeight="1">
      <c r="B84" s="3"/>
      <c r="C84" s="67" t="s">
        <v>64</v>
      </c>
      <c r="L84" s="3"/>
    </row>
    <row r="85" spans="2:20" s="2" customFormat="1" ht="16.5" customHeight="1">
      <c r="B85" s="3"/>
      <c r="E85" s="211" t="str">
        <f>E7</f>
        <v>RB - KANALIZACE - JIH - revize 10-2025</v>
      </c>
      <c r="F85" s="212"/>
      <c r="G85" s="212"/>
      <c r="H85" s="212"/>
      <c r="L85" s="3"/>
    </row>
    <row r="86" spans="2:20" ht="12" customHeight="1">
      <c r="B86" s="100"/>
      <c r="C86" s="67" t="s">
        <v>863</v>
      </c>
      <c r="L86" s="100"/>
    </row>
    <row r="87" spans="2:20" s="2" customFormat="1" ht="16.5" customHeight="1">
      <c r="B87" s="3"/>
      <c r="E87" s="211" t="s">
        <v>862</v>
      </c>
      <c r="F87" s="210"/>
      <c r="G87" s="210"/>
      <c r="H87" s="210"/>
      <c r="L87" s="3"/>
    </row>
    <row r="88" spans="2:20" s="2" customFormat="1" ht="12" customHeight="1">
      <c r="B88" s="3"/>
      <c r="C88" s="67" t="s">
        <v>861</v>
      </c>
      <c r="L88" s="3"/>
    </row>
    <row r="89" spans="2:20" s="2" customFormat="1" ht="16.5" customHeight="1">
      <c r="B89" s="3"/>
      <c r="E89" s="75" t="str">
        <f>E11</f>
        <v>SO 1.3 - Výtlak splaškových vod</v>
      </c>
      <c r="F89" s="210"/>
      <c r="G89" s="210"/>
      <c r="H89" s="210"/>
      <c r="L89" s="3"/>
    </row>
    <row r="90" spans="2:20" s="2" customFormat="1" ht="7" customHeight="1">
      <c r="B90" s="3"/>
      <c r="L90" s="3"/>
    </row>
    <row r="91" spans="2:20" s="2" customFormat="1" ht="12" customHeight="1">
      <c r="B91" s="3"/>
      <c r="C91" s="67" t="s">
        <v>63</v>
      </c>
      <c r="F91" s="25" t="str">
        <f>F14</f>
        <v xml:space="preserve"> </v>
      </c>
      <c r="I91" s="67" t="s">
        <v>62</v>
      </c>
      <c r="J91" s="209" t="str">
        <f>IF(J14="","",J14)</f>
        <v>27. 6. 2025</v>
      </c>
      <c r="L91" s="3"/>
    </row>
    <row r="92" spans="2:20" s="2" customFormat="1" ht="7" customHeight="1">
      <c r="B92" s="3"/>
      <c r="L92" s="3"/>
    </row>
    <row r="93" spans="2:20" s="2" customFormat="1" ht="15.15" customHeight="1">
      <c r="B93" s="3"/>
      <c r="C93" s="67" t="s">
        <v>61</v>
      </c>
      <c r="F93" s="25" t="str">
        <f>E17</f>
        <v>Obec Rohovládová Bělá</v>
      </c>
      <c r="I93" s="67" t="s">
        <v>60</v>
      </c>
      <c r="J93" s="208" t="str">
        <f>E23</f>
        <v>PLP Projektstav s.r.o.</v>
      </c>
      <c r="L93" s="3"/>
    </row>
    <row r="94" spans="2:20" s="2" customFormat="1" ht="15.15" customHeight="1">
      <c r="B94" s="3"/>
      <c r="C94" s="67" t="s">
        <v>58</v>
      </c>
      <c r="F94" s="25" t="str">
        <f>IF(E20="","",E20)</f>
        <v>Vyplň údaj</v>
      </c>
      <c r="I94" s="67" t="s">
        <v>57</v>
      </c>
      <c r="J94" s="208" t="str">
        <f>E26</f>
        <v xml:space="preserve"> </v>
      </c>
      <c r="L94" s="3"/>
    </row>
    <row r="95" spans="2:20" s="2" customFormat="1" ht="10.3" customHeight="1">
      <c r="B95" s="3"/>
      <c r="L95" s="3"/>
    </row>
    <row r="96" spans="2:20" s="202" customFormat="1" ht="29.25" customHeight="1">
      <c r="B96" s="203"/>
      <c r="C96" s="207" t="s">
        <v>860</v>
      </c>
      <c r="D96" s="206" t="s">
        <v>52</v>
      </c>
      <c r="E96" s="206" t="s">
        <v>56</v>
      </c>
      <c r="F96" s="206" t="s">
        <v>55</v>
      </c>
      <c r="G96" s="206" t="s">
        <v>859</v>
      </c>
      <c r="H96" s="206" t="s">
        <v>858</v>
      </c>
      <c r="I96" s="206" t="s">
        <v>857</v>
      </c>
      <c r="J96" s="205" t="s">
        <v>856</v>
      </c>
      <c r="K96" s="204" t="s">
        <v>855</v>
      </c>
      <c r="L96" s="203"/>
      <c r="M96" s="55" t="s">
        <v>1</v>
      </c>
      <c r="N96" s="54" t="s">
        <v>75</v>
      </c>
      <c r="O96" s="54" t="s">
        <v>854</v>
      </c>
      <c r="P96" s="54" t="s">
        <v>853</v>
      </c>
      <c r="Q96" s="54" t="s">
        <v>852</v>
      </c>
      <c r="R96" s="54" t="s">
        <v>851</v>
      </c>
      <c r="S96" s="54" t="s">
        <v>850</v>
      </c>
      <c r="T96" s="53" t="s">
        <v>849</v>
      </c>
    </row>
    <row r="97" spans="2:65" s="2" customFormat="1" ht="22.8" customHeight="1">
      <c r="B97" s="3"/>
      <c r="C97" s="49" t="s">
        <v>848</v>
      </c>
      <c r="J97" s="201">
        <f>BK97</f>
        <v>0</v>
      </c>
      <c r="L97" s="3"/>
      <c r="M97" s="52"/>
      <c r="N97" s="51"/>
      <c r="O97" s="51"/>
      <c r="P97" s="200">
        <f>P98+P505</f>
        <v>0</v>
      </c>
      <c r="Q97" s="51"/>
      <c r="R97" s="200">
        <f>R98+R505</f>
        <v>21.106126750000001</v>
      </c>
      <c r="S97" s="51"/>
      <c r="T97" s="199">
        <f>T98+T505</f>
        <v>75.474999999999994</v>
      </c>
      <c r="AT97" s="103" t="s">
        <v>34</v>
      </c>
      <c r="AU97" s="103" t="s">
        <v>847</v>
      </c>
      <c r="BK97" s="198">
        <f>BK98+BK505</f>
        <v>0</v>
      </c>
    </row>
    <row r="98" spans="2:65" s="142" customFormat="1" ht="25.9" customHeight="1">
      <c r="B98" s="149"/>
      <c r="D98" s="144" t="s">
        <v>34</v>
      </c>
      <c r="E98" s="154" t="s">
        <v>846</v>
      </c>
      <c r="F98" s="154" t="s">
        <v>845</v>
      </c>
      <c r="I98" s="151"/>
      <c r="J98" s="153">
        <f>BK98</f>
        <v>0</v>
      </c>
      <c r="L98" s="149"/>
      <c r="M98" s="148"/>
      <c r="P98" s="147">
        <f>P99+P333+P338+P348+P356+P373+P476+P484+P501</f>
        <v>0</v>
      </c>
      <c r="R98" s="147">
        <f>R99+R333+R338+R348+R356+R373+R476+R484+R501</f>
        <v>21.106126750000001</v>
      </c>
      <c r="T98" s="146">
        <f>T99+T333+T338+T348+T356+T373+T476+T484+T501</f>
        <v>75.474999999999994</v>
      </c>
      <c r="AR98" s="144" t="s">
        <v>5</v>
      </c>
      <c r="AT98" s="145" t="s">
        <v>34</v>
      </c>
      <c r="AU98" s="145" t="s">
        <v>38</v>
      </c>
      <c r="AY98" s="144" t="s">
        <v>116</v>
      </c>
      <c r="BK98" s="143">
        <f>BK99+BK333+BK338+BK348+BK356+BK373+BK476+BK484+BK501</f>
        <v>0</v>
      </c>
    </row>
    <row r="99" spans="2:65" s="142" customFormat="1" ht="22.8" customHeight="1">
      <c r="B99" s="149"/>
      <c r="D99" s="144" t="s">
        <v>34</v>
      </c>
      <c r="E99" s="152" t="s">
        <v>5</v>
      </c>
      <c r="F99" s="152" t="s">
        <v>844</v>
      </c>
      <c r="I99" s="151"/>
      <c r="J99" s="150">
        <f>BK99</f>
        <v>0</v>
      </c>
      <c r="L99" s="149"/>
      <c r="M99" s="148"/>
      <c r="P99" s="147">
        <f>SUM(P100:P332)</f>
        <v>0</v>
      </c>
      <c r="R99" s="147">
        <f>SUM(R100:R332)</f>
        <v>1.7092679999999998</v>
      </c>
      <c r="T99" s="146">
        <f>SUM(T100:T332)</f>
        <v>70.674999999999997</v>
      </c>
      <c r="AR99" s="144" t="s">
        <v>5</v>
      </c>
      <c r="AT99" s="145" t="s">
        <v>34</v>
      </c>
      <c r="AU99" s="145" t="s">
        <v>5</v>
      </c>
      <c r="AY99" s="144" t="s">
        <v>116</v>
      </c>
      <c r="BK99" s="143">
        <f>SUM(BK100:BK332)</f>
        <v>0</v>
      </c>
    </row>
    <row r="100" spans="2:65" s="2" customFormat="1" ht="24.15" customHeight="1">
      <c r="B100" s="3"/>
      <c r="C100" s="141" t="s">
        <v>5</v>
      </c>
      <c r="D100" s="141" t="s">
        <v>117</v>
      </c>
      <c r="E100" s="140" t="s">
        <v>843</v>
      </c>
      <c r="F100" s="139" t="s">
        <v>842</v>
      </c>
      <c r="G100" s="138" t="s">
        <v>183</v>
      </c>
      <c r="H100" s="137">
        <v>4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0.4</v>
      </c>
      <c r="T100" s="130">
        <f>S100*H100</f>
        <v>1.6</v>
      </c>
      <c r="AR100" s="128" t="s">
        <v>129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129</v>
      </c>
      <c r="BM100" s="128" t="s">
        <v>1417</v>
      </c>
    </row>
    <row r="101" spans="2:65" s="2" customFormat="1" ht="34.799999999999997">
      <c r="B101" s="3"/>
      <c r="D101" s="127" t="s">
        <v>112</v>
      </c>
      <c r="F101" s="126" t="s">
        <v>840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2" customFormat="1">
      <c r="B102" s="3"/>
      <c r="D102" s="124" t="s">
        <v>110</v>
      </c>
      <c r="F102" s="123" t="s">
        <v>839</v>
      </c>
      <c r="I102" s="122"/>
      <c r="L102" s="3"/>
      <c r="M102" s="125"/>
      <c r="T102" s="62"/>
      <c r="AT102" s="103" t="s">
        <v>110</v>
      </c>
      <c r="AU102" s="103" t="s">
        <v>0</v>
      </c>
    </row>
    <row r="103" spans="2:65" s="155" customFormat="1">
      <c r="B103" s="159"/>
      <c r="D103" s="127" t="s">
        <v>154</v>
      </c>
      <c r="E103" s="156" t="s">
        <v>1</v>
      </c>
      <c r="F103" s="162" t="s">
        <v>1104</v>
      </c>
      <c r="H103" s="161">
        <v>4</v>
      </c>
      <c r="I103" s="160"/>
      <c r="L103" s="159"/>
      <c r="M103" s="158"/>
      <c r="T103" s="157"/>
      <c r="AT103" s="156" t="s">
        <v>154</v>
      </c>
      <c r="AU103" s="156" t="s">
        <v>0</v>
      </c>
      <c r="AV103" s="155" t="s">
        <v>0</v>
      </c>
      <c r="AW103" s="155" t="s">
        <v>82</v>
      </c>
      <c r="AX103" s="155" t="s">
        <v>5</v>
      </c>
      <c r="AY103" s="156" t="s">
        <v>116</v>
      </c>
    </row>
    <row r="104" spans="2:65" s="2" customFormat="1" ht="33" customHeight="1">
      <c r="B104" s="3"/>
      <c r="C104" s="141" t="s">
        <v>0</v>
      </c>
      <c r="D104" s="141" t="s">
        <v>117</v>
      </c>
      <c r="E104" s="140" t="s">
        <v>1416</v>
      </c>
      <c r="F104" s="139" t="s">
        <v>1415</v>
      </c>
      <c r="G104" s="138" t="s">
        <v>183</v>
      </c>
      <c r="H104" s="137">
        <v>112.6</v>
      </c>
      <c r="I104" s="136"/>
      <c r="J104" s="135">
        <f>ROUND(I104*H104,2)</f>
        <v>0</v>
      </c>
      <c r="K104" s="134"/>
      <c r="L104" s="3"/>
      <c r="M104" s="133" t="s">
        <v>1</v>
      </c>
      <c r="N104" s="132" t="s">
        <v>74</v>
      </c>
      <c r="P104" s="131">
        <f>O104*H104</f>
        <v>0</v>
      </c>
      <c r="Q104" s="131">
        <v>0</v>
      </c>
      <c r="R104" s="131">
        <f>Q104*H104</f>
        <v>0</v>
      </c>
      <c r="S104" s="131">
        <v>0.3</v>
      </c>
      <c r="T104" s="130">
        <f>S104*H104</f>
        <v>33.779999999999994</v>
      </c>
      <c r="AR104" s="128" t="s">
        <v>129</v>
      </c>
      <c r="AT104" s="128" t="s">
        <v>117</v>
      </c>
      <c r="AU104" s="128" t="s">
        <v>0</v>
      </c>
      <c r="AY104" s="103" t="s">
        <v>116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3" t="s">
        <v>5</v>
      </c>
      <c r="BK104" s="129">
        <f>ROUND(I104*H104,2)</f>
        <v>0</v>
      </c>
      <c r="BL104" s="103" t="s">
        <v>129</v>
      </c>
      <c r="BM104" s="128" t="s">
        <v>1414</v>
      </c>
    </row>
    <row r="105" spans="2:65" s="2" customFormat="1" ht="34.799999999999997">
      <c r="B105" s="3"/>
      <c r="D105" s="127" t="s">
        <v>112</v>
      </c>
      <c r="F105" s="126" t="s">
        <v>1413</v>
      </c>
      <c r="I105" s="122"/>
      <c r="L105" s="3"/>
      <c r="M105" s="125"/>
      <c r="T105" s="62"/>
      <c r="AT105" s="103" t="s">
        <v>112</v>
      </c>
      <c r="AU105" s="103" t="s">
        <v>0</v>
      </c>
    </row>
    <row r="106" spans="2:65" s="2" customFormat="1">
      <c r="B106" s="3"/>
      <c r="D106" s="124" t="s">
        <v>110</v>
      </c>
      <c r="F106" s="123" t="s">
        <v>1412</v>
      </c>
      <c r="I106" s="122"/>
      <c r="L106" s="3"/>
      <c r="M106" s="125"/>
      <c r="T106" s="62"/>
      <c r="AT106" s="103" t="s">
        <v>110</v>
      </c>
      <c r="AU106" s="103" t="s">
        <v>0</v>
      </c>
    </row>
    <row r="107" spans="2:65" s="183" customFormat="1">
      <c r="B107" s="187"/>
      <c r="D107" s="127" t="s">
        <v>154</v>
      </c>
      <c r="E107" s="184" t="s">
        <v>1</v>
      </c>
      <c r="F107" s="189" t="s">
        <v>833</v>
      </c>
      <c r="H107" s="184" t="s">
        <v>1</v>
      </c>
      <c r="I107" s="188"/>
      <c r="L107" s="187"/>
      <c r="M107" s="186"/>
      <c r="T107" s="185"/>
      <c r="AT107" s="184" t="s">
        <v>154</v>
      </c>
      <c r="AU107" s="184" t="s">
        <v>0</v>
      </c>
      <c r="AV107" s="183" t="s">
        <v>5</v>
      </c>
      <c r="AW107" s="183" t="s">
        <v>82</v>
      </c>
      <c r="AX107" s="183" t="s">
        <v>38</v>
      </c>
      <c r="AY107" s="184" t="s">
        <v>116</v>
      </c>
    </row>
    <row r="108" spans="2:65" s="155" customFormat="1">
      <c r="B108" s="159"/>
      <c r="D108" s="127" t="s">
        <v>154</v>
      </c>
      <c r="E108" s="156" t="s">
        <v>1</v>
      </c>
      <c r="F108" s="162" t="s">
        <v>1404</v>
      </c>
      <c r="H108" s="161">
        <v>90.6</v>
      </c>
      <c r="I108" s="160"/>
      <c r="L108" s="159"/>
      <c r="M108" s="158"/>
      <c r="T108" s="157"/>
      <c r="AT108" s="156" t="s">
        <v>154</v>
      </c>
      <c r="AU108" s="156" t="s">
        <v>0</v>
      </c>
      <c r="AV108" s="155" t="s">
        <v>0</v>
      </c>
      <c r="AW108" s="155" t="s">
        <v>82</v>
      </c>
      <c r="AX108" s="155" t="s">
        <v>38</v>
      </c>
      <c r="AY108" s="156" t="s">
        <v>116</v>
      </c>
    </row>
    <row r="109" spans="2:65" s="155" customFormat="1">
      <c r="B109" s="159"/>
      <c r="D109" s="127" t="s">
        <v>154</v>
      </c>
      <c r="E109" s="156" t="s">
        <v>1</v>
      </c>
      <c r="F109" s="162" t="s">
        <v>1403</v>
      </c>
      <c r="H109" s="161">
        <v>18</v>
      </c>
      <c r="I109" s="160"/>
      <c r="L109" s="159"/>
      <c r="M109" s="158"/>
      <c r="T109" s="157"/>
      <c r="AT109" s="156" t="s">
        <v>154</v>
      </c>
      <c r="AU109" s="156" t="s">
        <v>0</v>
      </c>
      <c r="AV109" s="155" t="s">
        <v>0</v>
      </c>
      <c r="AW109" s="155" t="s">
        <v>82</v>
      </c>
      <c r="AX109" s="155" t="s">
        <v>38</v>
      </c>
      <c r="AY109" s="156" t="s">
        <v>116</v>
      </c>
    </row>
    <row r="110" spans="2:65" s="155" customFormat="1">
      <c r="B110" s="159"/>
      <c r="D110" s="127" t="s">
        <v>154</v>
      </c>
      <c r="E110" s="156" t="s">
        <v>1</v>
      </c>
      <c r="F110" s="162" t="s">
        <v>1411</v>
      </c>
      <c r="H110" s="161">
        <v>2</v>
      </c>
      <c r="I110" s="160"/>
      <c r="L110" s="159"/>
      <c r="M110" s="158"/>
      <c r="T110" s="157"/>
      <c r="AT110" s="156" t="s">
        <v>154</v>
      </c>
      <c r="AU110" s="156" t="s">
        <v>0</v>
      </c>
      <c r="AV110" s="155" t="s">
        <v>0</v>
      </c>
      <c r="AW110" s="155" t="s">
        <v>82</v>
      </c>
      <c r="AX110" s="155" t="s">
        <v>38</v>
      </c>
      <c r="AY110" s="156" t="s">
        <v>116</v>
      </c>
    </row>
    <row r="111" spans="2:65" s="155" customFormat="1">
      <c r="B111" s="159"/>
      <c r="D111" s="127" t="s">
        <v>154</v>
      </c>
      <c r="E111" s="156" t="s">
        <v>1</v>
      </c>
      <c r="F111" s="162" t="s">
        <v>1410</v>
      </c>
      <c r="H111" s="161">
        <v>2</v>
      </c>
      <c r="I111" s="160"/>
      <c r="L111" s="159"/>
      <c r="M111" s="158"/>
      <c r="T111" s="157"/>
      <c r="AT111" s="156" t="s">
        <v>154</v>
      </c>
      <c r="AU111" s="156" t="s">
        <v>0</v>
      </c>
      <c r="AV111" s="155" t="s">
        <v>0</v>
      </c>
      <c r="AW111" s="155" t="s">
        <v>82</v>
      </c>
      <c r="AX111" s="155" t="s">
        <v>38</v>
      </c>
      <c r="AY111" s="156" t="s">
        <v>116</v>
      </c>
    </row>
    <row r="112" spans="2:65" s="175" customFormat="1">
      <c r="B112" s="179"/>
      <c r="D112" s="127" t="s">
        <v>154</v>
      </c>
      <c r="E112" s="176" t="s">
        <v>1</v>
      </c>
      <c r="F112" s="182" t="s">
        <v>414</v>
      </c>
      <c r="H112" s="181">
        <v>112.6</v>
      </c>
      <c r="I112" s="180"/>
      <c r="L112" s="179"/>
      <c r="M112" s="178"/>
      <c r="T112" s="177"/>
      <c r="AT112" s="176" t="s">
        <v>154</v>
      </c>
      <c r="AU112" s="176" t="s">
        <v>0</v>
      </c>
      <c r="AV112" s="175" t="s">
        <v>129</v>
      </c>
      <c r="AW112" s="175" t="s">
        <v>82</v>
      </c>
      <c r="AX112" s="175" t="s">
        <v>5</v>
      </c>
      <c r="AY112" s="176" t="s">
        <v>116</v>
      </c>
    </row>
    <row r="113" spans="2:65" s="2" customFormat="1" ht="33" customHeight="1">
      <c r="B113" s="3"/>
      <c r="C113" s="141" t="s">
        <v>121</v>
      </c>
      <c r="D113" s="141" t="s">
        <v>117</v>
      </c>
      <c r="E113" s="140" t="s">
        <v>1409</v>
      </c>
      <c r="F113" s="139" t="s">
        <v>1408</v>
      </c>
      <c r="G113" s="138" t="s">
        <v>183</v>
      </c>
      <c r="H113" s="137">
        <v>108.6</v>
      </c>
      <c r="I113" s="136"/>
      <c r="J113" s="135">
        <f>ROUND(I113*H113,2)</f>
        <v>0</v>
      </c>
      <c r="K113" s="134"/>
      <c r="L113" s="3"/>
      <c r="M113" s="133" t="s">
        <v>1</v>
      </c>
      <c r="N113" s="132" t="s">
        <v>74</v>
      </c>
      <c r="P113" s="131">
        <f>O113*H113</f>
        <v>0</v>
      </c>
      <c r="Q113" s="131">
        <v>0</v>
      </c>
      <c r="R113" s="131">
        <f>Q113*H113</f>
        <v>0</v>
      </c>
      <c r="S113" s="131">
        <v>0.32500000000000001</v>
      </c>
      <c r="T113" s="130">
        <f>S113*H113</f>
        <v>35.295000000000002</v>
      </c>
      <c r="AR113" s="128" t="s">
        <v>129</v>
      </c>
      <c r="AT113" s="128" t="s">
        <v>117</v>
      </c>
      <c r="AU113" s="128" t="s">
        <v>0</v>
      </c>
      <c r="AY113" s="103" t="s">
        <v>116</v>
      </c>
      <c r="BE113" s="129">
        <f>IF(N113="základní",J113,0)</f>
        <v>0</v>
      </c>
      <c r="BF113" s="129">
        <f>IF(N113="snížená",J113,0)</f>
        <v>0</v>
      </c>
      <c r="BG113" s="129">
        <f>IF(N113="zákl. přenesená",J113,0)</f>
        <v>0</v>
      </c>
      <c r="BH113" s="129">
        <f>IF(N113="sníž. přenesená",J113,0)</f>
        <v>0</v>
      </c>
      <c r="BI113" s="129">
        <f>IF(N113="nulová",J113,0)</f>
        <v>0</v>
      </c>
      <c r="BJ113" s="103" t="s">
        <v>5</v>
      </c>
      <c r="BK113" s="129">
        <f>ROUND(I113*H113,2)</f>
        <v>0</v>
      </c>
      <c r="BL113" s="103" t="s">
        <v>129</v>
      </c>
      <c r="BM113" s="128" t="s">
        <v>1407</v>
      </c>
    </row>
    <row r="114" spans="2:65" s="2" customFormat="1" ht="34.799999999999997">
      <c r="B114" s="3"/>
      <c r="D114" s="127" t="s">
        <v>112</v>
      </c>
      <c r="F114" s="126" t="s">
        <v>1406</v>
      </c>
      <c r="I114" s="122"/>
      <c r="L114" s="3"/>
      <c r="M114" s="125"/>
      <c r="T114" s="62"/>
      <c r="AT114" s="103" t="s">
        <v>112</v>
      </c>
      <c r="AU114" s="103" t="s">
        <v>0</v>
      </c>
    </row>
    <row r="115" spans="2:65" s="2" customFormat="1">
      <c r="B115" s="3"/>
      <c r="D115" s="124" t="s">
        <v>110</v>
      </c>
      <c r="F115" s="123" t="s">
        <v>1405</v>
      </c>
      <c r="I115" s="122"/>
      <c r="L115" s="3"/>
      <c r="M115" s="125"/>
      <c r="T115" s="62"/>
      <c r="AT115" s="103" t="s">
        <v>110</v>
      </c>
      <c r="AU115" s="103" t="s">
        <v>0</v>
      </c>
    </row>
    <row r="116" spans="2:65" s="183" customFormat="1">
      <c r="B116" s="187"/>
      <c r="D116" s="127" t="s">
        <v>154</v>
      </c>
      <c r="E116" s="184" t="s">
        <v>1</v>
      </c>
      <c r="F116" s="189" t="s">
        <v>826</v>
      </c>
      <c r="H116" s="184" t="s">
        <v>1</v>
      </c>
      <c r="I116" s="188"/>
      <c r="L116" s="187"/>
      <c r="M116" s="186"/>
      <c r="T116" s="185"/>
      <c r="AT116" s="184" t="s">
        <v>154</v>
      </c>
      <c r="AU116" s="184" t="s">
        <v>0</v>
      </c>
      <c r="AV116" s="183" t="s">
        <v>5</v>
      </c>
      <c r="AW116" s="183" t="s">
        <v>82</v>
      </c>
      <c r="AX116" s="183" t="s">
        <v>38</v>
      </c>
      <c r="AY116" s="184" t="s">
        <v>116</v>
      </c>
    </row>
    <row r="117" spans="2:65" s="155" customFormat="1">
      <c r="B117" s="159"/>
      <c r="D117" s="127" t="s">
        <v>154</v>
      </c>
      <c r="E117" s="156" t="s">
        <v>1</v>
      </c>
      <c r="F117" s="162" t="s">
        <v>1404</v>
      </c>
      <c r="H117" s="161">
        <v>90.6</v>
      </c>
      <c r="I117" s="160"/>
      <c r="L117" s="159"/>
      <c r="M117" s="158"/>
      <c r="T117" s="157"/>
      <c r="AT117" s="156" t="s">
        <v>154</v>
      </c>
      <c r="AU117" s="156" t="s">
        <v>0</v>
      </c>
      <c r="AV117" s="155" t="s">
        <v>0</v>
      </c>
      <c r="AW117" s="155" t="s">
        <v>82</v>
      </c>
      <c r="AX117" s="155" t="s">
        <v>38</v>
      </c>
      <c r="AY117" s="156" t="s">
        <v>116</v>
      </c>
    </row>
    <row r="118" spans="2:65" s="155" customFormat="1">
      <c r="B118" s="159"/>
      <c r="D118" s="127" t="s">
        <v>154</v>
      </c>
      <c r="E118" s="156" t="s">
        <v>1</v>
      </c>
      <c r="F118" s="162" t="s">
        <v>1403</v>
      </c>
      <c r="H118" s="161">
        <v>18</v>
      </c>
      <c r="I118" s="160"/>
      <c r="L118" s="159"/>
      <c r="M118" s="158"/>
      <c r="T118" s="157"/>
      <c r="AT118" s="156" t="s">
        <v>154</v>
      </c>
      <c r="AU118" s="156" t="s">
        <v>0</v>
      </c>
      <c r="AV118" s="155" t="s">
        <v>0</v>
      </c>
      <c r="AW118" s="155" t="s">
        <v>82</v>
      </c>
      <c r="AX118" s="155" t="s">
        <v>38</v>
      </c>
      <c r="AY118" s="156" t="s">
        <v>116</v>
      </c>
    </row>
    <row r="119" spans="2:65" s="175" customFormat="1">
      <c r="B119" s="179"/>
      <c r="D119" s="127" t="s">
        <v>154</v>
      </c>
      <c r="E119" s="176" t="s">
        <v>1</v>
      </c>
      <c r="F119" s="182" t="s">
        <v>414</v>
      </c>
      <c r="H119" s="181">
        <v>108.6</v>
      </c>
      <c r="I119" s="180"/>
      <c r="L119" s="179"/>
      <c r="M119" s="178"/>
      <c r="T119" s="177"/>
      <c r="AT119" s="176" t="s">
        <v>154</v>
      </c>
      <c r="AU119" s="176" t="s">
        <v>0</v>
      </c>
      <c r="AV119" s="175" t="s">
        <v>129</v>
      </c>
      <c r="AW119" s="175" t="s">
        <v>82</v>
      </c>
      <c r="AX119" s="175" t="s">
        <v>5</v>
      </c>
      <c r="AY119" s="176" t="s">
        <v>116</v>
      </c>
    </row>
    <row r="120" spans="2:65" s="2" customFormat="1" ht="37.799999999999997" customHeight="1">
      <c r="B120" s="3"/>
      <c r="C120" s="141" t="s">
        <v>129</v>
      </c>
      <c r="D120" s="141" t="s">
        <v>117</v>
      </c>
      <c r="E120" s="140" t="s">
        <v>817</v>
      </c>
      <c r="F120" s="139" t="s">
        <v>814</v>
      </c>
      <c r="G120" s="138" t="s">
        <v>816</v>
      </c>
      <c r="H120" s="137">
        <v>1</v>
      </c>
      <c r="I120" s="136"/>
      <c r="J120" s="135">
        <f>ROUND(I120*H120,2)</f>
        <v>0</v>
      </c>
      <c r="K120" s="134"/>
      <c r="L120" s="3"/>
      <c r="M120" s="133" t="s">
        <v>1</v>
      </c>
      <c r="N120" s="132" t="s">
        <v>74</v>
      </c>
      <c r="P120" s="131">
        <f>O120*H120</f>
        <v>0</v>
      </c>
      <c r="Q120" s="131">
        <v>3.0000000000000001E-5</v>
      </c>
      <c r="R120" s="131">
        <f>Q120*H120</f>
        <v>3.0000000000000001E-5</v>
      </c>
      <c r="S120" s="131">
        <v>0</v>
      </c>
      <c r="T120" s="130">
        <f>S120*H120</f>
        <v>0</v>
      </c>
      <c r="AR120" s="128" t="s">
        <v>129</v>
      </c>
      <c r="AT120" s="128" t="s">
        <v>117</v>
      </c>
      <c r="AU120" s="128" t="s">
        <v>0</v>
      </c>
      <c r="AY120" s="103" t="s">
        <v>116</v>
      </c>
      <c r="BE120" s="129">
        <f>IF(N120="základní",J120,0)</f>
        <v>0</v>
      </c>
      <c r="BF120" s="129">
        <f>IF(N120="snížená",J120,0)</f>
        <v>0</v>
      </c>
      <c r="BG120" s="129">
        <f>IF(N120="zákl. přenesená",J120,0)</f>
        <v>0</v>
      </c>
      <c r="BH120" s="129">
        <f>IF(N120="sníž. přenesená",J120,0)</f>
        <v>0</v>
      </c>
      <c r="BI120" s="129">
        <f>IF(N120="nulová",J120,0)</f>
        <v>0</v>
      </c>
      <c r="BJ120" s="103" t="s">
        <v>5</v>
      </c>
      <c r="BK120" s="129">
        <f>ROUND(I120*H120,2)</f>
        <v>0</v>
      </c>
      <c r="BL120" s="103" t="s">
        <v>129</v>
      </c>
      <c r="BM120" s="128" t="s">
        <v>1402</v>
      </c>
    </row>
    <row r="121" spans="2:65" s="2" customFormat="1" ht="17.399999999999999">
      <c r="B121" s="3"/>
      <c r="D121" s="127" t="s">
        <v>112</v>
      </c>
      <c r="F121" s="126" t="s">
        <v>814</v>
      </c>
      <c r="I121" s="122"/>
      <c r="L121" s="3"/>
      <c r="M121" s="125"/>
      <c r="T121" s="62"/>
      <c r="AT121" s="103" t="s">
        <v>112</v>
      </c>
      <c r="AU121" s="103" t="s">
        <v>0</v>
      </c>
    </row>
    <row r="122" spans="2:65" s="2" customFormat="1" ht="18">
      <c r="B122" s="3"/>
      <c r="D122" s="127" t="s">
        <v>233</v>
      </c>
      <c r="F122" s="174" t="s">
        <v>813</v>
      </c>
      <c r="I122" s="122"/>
      <c r="L122" s="3"/>
      <c r="M122" s="125"/>
      <c r="T122" s="62"/>
      <c r="AT122" s="103" t="s">
        <v>233</v>
      </c>
      <c r="AU122" s="103" t="s">
        <v>0</v>
      </c>
    </row>
    <row r="123" spans="2:65" s="2" customFormat="1" ht="16.5" customHeight="1">
      <c r="B123" s="3"/>
      <c r="C123" s="141" t="s">
        <v>432</v>
      </c>
      <c r="D123" s="141" t="s">
        <v>117</v>
      </c>
      <c r="E123" s="140" t="s">
        <v>811</v>
      </c>
      <c r="F123" s="139" t="s">
        <v>810</v>
      </c>
      <c r="G123" s="138" t="s">
        <v>118</v>
      </c>
      <c r="H123" s="137">
        <v>17</v>
      </c>
      <c r="I123" s="136"/>
      <c r="J123" s="135">
        <f>ROUND(I123*H123,2)</f>
        <v>0</v>
      </c>
      <c r="K123" s="134"/>
      <c r="L123" s="3"/>
      <c r="M123" s="133" t="s">
        <v>1</v>
      </c>
      <c r="N123" s="132" t="s">
        <v>74</v>
      </c>
      <c r="P123" s="131">
        <f>O123*H123</f>
        <v>0</v>
      </c>
      <c r="Q123" s="131">
        <v>3.6900000000000002E-2</v>
      </c>
      <c r="R123" s="131">
        <f>Q123*H123</f>
        <v>0.62730000000000008</v>
      </c>
      <c r="S123" s="131">
        <v>0</v>
      </c>
      <c r="T123" s="130">
        <f>S123*H123</f>
        <v>0</v>
      </c>
      <c r="AR123" s="128" t="s">
        <v>129</v>
      </c>
      <c r="AT123" s="128" t="s">
        <v>117</v>
      </c>
      <c r="AU123" s="128" t="s">
        <v>0</v>
      </c>
      <c r="AY123" s="103" t="s">
        <v>116</v>
      </c>
      <c r="BE123" s="129">
        <f>IF(N123="základní",J123,0)</f>
        <v>0</v>
      </c>
      <c r="BF123" s="129">
        <f>IF(N123="snížená",J123,0)</f>
        <v>0</v>
      </c>
      <c r="BG123" s="129">
        <f>IF(N123="zákl. přenesená",J123,0)</f>
        <v>0</v>
      </c>
      <c r="BH123" s="129">
        <f>IF(N123="sníž. přenesená",J123,0)</f>
        <v>0</v>
      </c>
      <c r="BI123" s="129">
        <f>IF(N123="nulová",J123,0)</f>
        <v>0</v>
      </c>
      <c r="BJ123" s="103" t="s">
        <v>5</v>
      </c>
      <c r="BK123" s="129">
        <f>ROUND(I123*H123,2)</f>
        <v>0</v>
      </c>
      <c r="BL123" s="103" t="s">
        <v>129</v>
      </c>
      <c r="BM123" s="128" t="s">
        <v>1401</v>
      </c>
    </row>
    <row r="124" spans="2:65" s="2" customFormat="1" ht="43.5">
      <c r="B124" s="3"/>
      <c r="D124" s="127" t="s">
        <v>112</v>
      </c>
      <c r="F124" s="126" t="s">
        <v>808</v>
      </c>
      <c r="I124" s="122"/>
      <c r="L124" s="3"/>
      <c r="M124" s="125"/>
      <c r="T124" s="62"/>
      <c r="AT124" s="103" t="s">
        <v>112</v>
      </c>
      <c r="AU124" s="103" t="s">
        <v>0</v>
      </c>
    </row>
    <row r="125" spans="2:65" s="2" customFormat="1">
      <c r="B125" s="3"/>
      <c r="D125" s="124" t="s">
        <v>110</v>
      </c>
      <c r="F125" s="123" t="s">
        <v>807</v>
      </c>
      <c r="I125" s="122"/>
      <c r="L125" s="3"/>
      <c r="M125" s="125"/>
      <c r="T125" s="62"/>
      <c r="AT125" s="103" t="s">
        <v>110</v>
      </c>
      <c r="AU125" s="103" t="s">
        <v>0</v>
      </c>
    </row>
    <row r="126" spans="2:65" s="155" customFormat="1">
      <c r="B126" s="159"/>
      <c r="D126" s="127" t="s">
        <v>154</v>
      </c>
      <c r="E126" s="156" t="s">
        <v>1</v>
      </c>
      <c r="F126" s="162" t="s">
        <v>1400</v>
      </c>
      <c r="H126" s="161">
        <v>7</v>
      </c>
      <c r="I126" s="160"/>
      <c r="L126" s="159"/>
      <c r="M126" s="158"/>
      <c r="T126" s="157"/>
      <c r="AT126" s="156" t="s">
        <v>154</v>
      </c>
      <c r="AU126" s="156" t="s">
        <v>0</v>
      </c>
      <c r="AV126" s="155" t="s">
        <v>0</v>
      </c>
      <c r="AW126" s="155" t="s">
        <v>82</v>
      </c>
      <c r="AX126" s="155" t="s">
        <v>38</v>
      </c>
      <c r="AY126" s="156" t="s">
        <v>116</v>
      </c>
    </row>
    <row r="127" spans="2:65" s="155" customFormat="1">
      <c r="B127" s="159"/>
      <c r="D127" s="127" t="s">
        <v>154</v>
      </c>
      <c r="E127" s="156" t="s">
        <v>1</v>
      </c>
      <c r="F127" s="162" t="s">
        <v>1399</v>
      </c>
      <c r="H127" s="161">
        <v>5</v>
      </c>
      <c r="I127" s="160"/>
      <c r="L127" s="159"/>
      <c r="M127" s="158"/>
      <c r="T127" s="157"/>
      <c r="AT127" s="156" t="s">
        <v>154</v>
      </c>
      <c r="AU127" s="156" t="s">
        <v>0</v>
      </c>
      <c r="AV127" s="155" t="s">
        <v>0</v>
      </c>
      <c r="AW127" s="155" t="s">
        <v>82</v>
      </c>
      <c r="AX127" s="155" t="s">
        <v>38</v>
      </c>
      <c r="AY127" s="156" t="s">
        <v>116</v>
      </c>
    </row>
    <row r="128" spans="2:65" s="155" customFormat="1">
      <c r="B128" s="159"/>
      <c r="D128" s="127" t="s">
        <v>154</v>
      </c>
      <c r="E128" s="156" t="s">
        <v>1</v>
      </c>
      <c r="F128" s="162" t="s">
        <v>1398</v>
      </c>
      <c r="H128" s="161">
        <v>5</v>
      </c>
      <c r="I128" s="160"/>
      <c r="L128" s="159"/>
      <c r="M128" s="158"/>
      <c r="T128" s="157"/>
      <c r="AT128" s="156" t="s">
        <v>154</v>
      </c>
      <c r="AU128" s="156" t="s">
        <v>0</v>
      </c>
      <c r="AV128" s="155" t="s">
        <v>0</v>
      </c>
      <c r="AW128" s="155" t="s">
        <v>82</v>
      </c>
      <c r="AX128" s="155" t="s">
        <v>38</v>
      </c>
      <c r="AY128" s="156" t="s">
        <v>116</v>
      </c>
    </row>
    <row r="129" spans="2:65" s="175" customFormat="1">
      <c r="B129" s="179"/>
      <c r="D129" s="127" t="s">
        <v>154</v>
      </c>
      <c r="E129" s="176" t="s">
        <v>1</v>
      </c>
      <c r="F129" s="182" t="s">
        <v>414</v>
      </c>
      <c r="H129" s="181">
        <v>17</v>
      </c>
      <c r="I129" s="180"/>
      <c r="L129" s="179"/>
      <c r="M129" s="178"/>
      <c r="T129" s="177"/>
      <c r="AT129" s="176" t="s">
        <v>154</v>
      </c>
      <c r="AU129" s="176" t="s">
        <v>0</v>
      </c>
      <c r="AV129" s="175" t="s">
        <v>129</v>
      </c>
      <c r="AW129" s="175" t="s">
        <v>82</v>
      </c>
      <c r="AX129" s="175" t="s">
        <v>5</v>
      </c>
      <c r="AY129" s="176" t="s">
        <v>116</v>
      </c>
    </row>
    <row r="130" spans="2:65" s="2" customFormat="1" ht="24.15" customHeight="1">
      <c r="B130" s="3"/>
      <c r="C130" s="141" t="s">
        <v>812</v>
      </c>
      <c r="D130" s="141" t="s">
        <v>117</v>
      </c>
      <c r="E130" s="140" t="s">
        <v>802</v>
      </c>
      <c r="F130" s="139" t="s">
        <v>801</v>
      </c>
      <c r="G130" s="138" t="s">
        <v>118</v>
      </c>
      <c r="H130" s="137">
        <v>10</v>
      </c>
      <c r="I130" s="136"/>
      <c r="J130" s="135">
        <f>ROUND(I130*H130,2)</f>
        <v>0</v>
      </c>
      <c r="K130" s="134"/>
      <c r="L130" s="3"/>
      <c r="M130" s="133" t="s">
        <v>1</v>
      </c>
      <c r="N130" s="132" t="s">
        <v>74</v>
      </c>
      <c r="P130" s="131">
        <f>O130*H130</f>
        <v>0</v>
      </c>
      <c r="Q130" s="131">
        <v>3.6900000000000002E-2</v>
      </c>
      <c r="R130" s="131">
        <f>Q130*H130</f>
        <v>0.36899999999999999</v>
      </c>
      <c r="S130" s="131">
        <v>0</v>
      </c>
      <c r="T130" s="130">
        <f>S130*H130</f>
        <v>0</v>
      </c>
      <c r="AR130" s="128" t="s">
        <v>129</v>
      </c>
      <c r="AT130" s="128" t="s">
        <v>117</v>
      </c>
      <c r="AU130" s="128" t="s">
        <v>0</v>
      </c>
      <c r="AY130" s="103" t="s">
        <v>116</v>
      </c>
      <c r="BE130" s="129">
        <f>IF(N130="základní",J130,0)</f>
        <v>0</v>
      </c>
      <c r="BF130" s="129">
        <f>IF(N130="snížená",J130,0)</f>
        <v>0</v>
      </c>
      <c r="BG130" s="129">
        <f>IF(N130="zákl. přenesená",J130,0)</f>
        <v>0</v>
      </c>
      <c r="BH130" s="129">
        <f>IF(N130="sníž. přenesená",J130,0)</f>
        <v>0</v>
      </c>
      <c r="BI130" s="129">
        <f>IF(N130="nulová",J130,0)</f>
        <v>0</v>
      </c>
      <c r="BJ130" s="103" t="s">
        <v>5</v>
      </c>
      <c r="BK130" s="129">
        <f>ROUND(I130*H130,2)</f>
        <v>0</v>
      </c>
      <c r="BL130" s="103" t="s">
        <v>129</v>
      </c>
      <c r="BM130" s="128" t="s">
        <v>1397</v>
      </c>
    </row>
    <row r="131" spans="2:65" s="2" customFormat="1" ht="43.5">
      <c r="B131" s="3"/>
      <c r="D131" s="127" t="s">
        <v>112</v>
      </c>
      <c r="F131" s="126" t="s">
        <v>799</v>
      </c>
      <c r="I131" s="122"/>
      <c r="L131" s="3"/>
      <c r="M131" s="125"/>
      <c r="T131" s="62"/>
      <c r="AT131" s="103" t="s">
        <v>112</v>
      </c>
      <c r="AU131" s="103" t="s">
        <v>0</v>
      </c>
    </row>
    <row r="132" spans="2:65" s="2" customFormat="1">
      <c r="B132" s="3"/>
      <c r="D132" s="124" t="s">
        <v>110</v>
      </c>
      <c r="F132" s="123" t="s">
        <v>798</v>
      </c>
      <c r="I132" s="122"/>
      <c r="L132" s="3"/>
      <c r="M132" s="125"/>
      <c r="T132" s="62"/>
      <c r="AT132" s="103" t="s">
        <v>110</v>
      </c>
      <c r="AU132" s="103" t="s">
        <v>0</v>
      </c>
    </row>
    <row r="133" spans="2:65" s="155" customFormat="1">
      <c r="B133" s="159"/>
      <c r="D133" s="127" t="s">
        <v>154</v>
      </c>
      <c r="E133" s="156" t="s">
        <v>1</v>
      </c>
      <c r="F133" s="162" t="s">
        <v>1396</v>
      </c>
      <c r="H133" s="161">
        <v>3</v>
      </c>
      <c r="I133" s="160"/>
      <c r="L133" s="159"/>
      <c r="M133" s="158"/>
      <c r="T133" s="157"/>
      <c r="AT133" s="156" t="s">
        <v>154</v>
      </c>
      <c r="AU133" s="156" t="s">
        <v>0</v>
      </c>
      <c r="AV133" s="155" t="s">
        <v>0</v>
      </c>
      <c r="AW133" s="155" t="s">
        <v>82</v>
      </c>
      <c r="AX133" s="155" t="s">
        <v>38</v>
      </c>
      <c r="AY133" s="156" t="s">
        <v>116</v>
      </c>
    </row>
    <row r="134" spans="2:65" s="155" customFormat="1">
      <c r="B134" s="159"/>
      <c r="D134" s="127" t="s">
        <v>154</v>
      </c>
      <c r="E134" s="156" t="s">
        <v>1</v>
      </c>
      <c r="F134" s="162" t="s">
        <v>1395</v>
      </c>
      <c r="H134" s="161">
        <v>3</v>
      </c>
      <c r="I134" s="160"/>
      <c r="L134" s="159"/>
      <c r="M134" s="158"/>
      <c r="T134" s="157"/>
      <c r="AT134" s="156" t="s">
        <v>154</v>
      </c>
      <c r="AU134" s="156" t="s">
        <v>0</v>
      </c>
      <c r="AV134" s="155" t="s">
        <v>0</v>
      </c>
      <c r="AW134" s="155" t="s">
        <v>82</v>
      </c>
      <c r="AX134" s="155" t="s">
        <v>38</v>
      </c>
      <c r="AY134" s="156" t="s">
        <v>116</v>
      </c>
    </row>
    <row r="135" spans="2:65" s="155" customFormat="1">
      <c r="B135" s="159"/>
      <c r="D135" s="127" t="s">
        <v>154</v>
      </c>
      <c r="E135" s="156" t="s">
        <v>1</v>
      </c>
      <c r="F135" s="162" t="s">
        <v>1394</v>
      </c>
      <c r="H135" s="161">
        <v>4</v>
      </c>
      <c r="I135" s="160"/>
      <c r="L135" s="159"/>
      <c r="M135" s="158"/>
      <c r="T135" s="157"/>
      <c r="AT135" s="156" t="s">
        <v>154</v>
      </c>
      <c r="AU135" s="156" t="s">
        <v>0</v>
      </c>
      <c r="AV135" s="155" t="s">
        <v>0</v>
      </c>
      <c r="AW135" s="155" t="s">
        <v>82</v>
      </c>
      <c r="AX135" s="155" t="s">
        <v>38</v>
      </c>
      <c r="AY135" s="156" t="s">
        <v>116</v>
      </c>
    </row>
    <row r="136" spans="2:65" s="175" customFormat="1">
      <c r="B136" s="179"/>
      <c r="D136" s="127" t="s">
        <v>154</v>
      </c>
      <c r="E136" s="176" t="s">
        <v>1</v>
      </c>
      <c r="F136" s="182" t="s">
        <v>414</v>
      </c>
      <c r="H136" s="181">
        <v>10</v>
      </c>
      <c r="I136" s="180"/>
      <c r="L136" s="179"/>
      <c r="M136" s="178"/>
      <c r="T136" s="177"/>
      <c r="AT136" s="176" t="s">
        <v>154</v>
      </c>
      <c r="AU136" s="176" t="s">
        <v>0</v>
      </c>
      <c r="AV136" s="175" t="s">
        <v>129</v>
      </c>
      <c r="AW136" s="175" t="s">
        <v>82</v>
      </c>
      <c r="AX136" s="175" t="s">
        <v>5</v>
      </c>
      <c r="AY136" s="176" t="s">
        <v>116</v>
      </c>
    </row>
    <row r="137" spans="2:65" s="2" customFormat="1" ht="24.15" customHeight="1">
      <c r="B137" s="3"/>
      <c r="C137" s="141" t="s">
        <v>803</v>
      </c>
      <c r="D137" s="141" t="s">
        <v>117</v>
      </c>
      <c r="E137" s="140" t="s">
        <v>1088</v>
      </c>
      <c r="F137" s="139" t="s">
        <v>1087</v>
      </c>
      <c r="G137" s="138" t="s">
        <v>183</v>
      </c>
      <c r="H137" s="137">
        <v>6</v>
      </c>
      <c r="I137" s="136"/>
      <c r="J137" s="135">
        <f>ROUND(I137*H137,2)</f>
        <v>0</v>
      </c>
      <c r="K137" s="134"/>
      <c r="L137" s="3"/>
      <c r="M137" s="133" t="s">
        <v>1</v>
      </c>
      <c r="N137" s="132" t="s">
        <v>74</v>
      </c>
      <c r="P137" s="131">
        <f>O137*H137</f>
        <v>0</v>
      </c>
      <c r="Q137" s="131">
        <v>0</v>
      </c>
      <c r="R137" s="131">
        <f>Q137*H137</f>
        <v>0</v>
      </c>
      <c r="S137" s="131">
        <v>0</v>
      </c>
      <c r="T137" s="130">
        <f>S137*H137</f>
        <v>0</v>
      </c>
      <c r="AR137" s="128" t="s">
        <v>129</v>
      </c>
      <c r="AT137" s="128" t="s">
        <v>117</v>
      </c>
      <c r="AU137" s="128" t="s">
        <v>0</v>
      </c>
      <c r="AY137" s="103" t="s">
        <v>116</v>
      </c>
      <c r="BE137" s="129">
        <f>IF(N137="základní",J137,0)</f>
        <v>0</v>
      </c>
      <c r="BF137" s="129">
        <f>IF(N137="snížená",J137,0)</f>
        <v>0</v>
      </c>
      <c r="BG137" s="129">
        <f>IF(N137="zákl. přenesená",J137,0)</f>
        <v>0</v>
      </c>
      <c r="BH137" s="129">
        <f>IF(N137="sníž. přenesená",J137,0)</f>
        <v>0</v>
      </c>
      <c r="BI137" s="129">
        <f>IF(N137="nulová",J137,0)</f>
        <v>0</v>
      </c>
      <c r="BJ137" s="103" t="s">
        <v>5</v>
      </c>
      <c r="BK137" s="129">
        <f>ROUND(I137*H137,2)</f>
        <v>0</v>
      </c>
      <c r="BL137" s="103" t="s">
        <v>129</v>
      </c>
      <c r="BM137" s="128" t="s">
        <v>1393</v>
      </c>
    </row>
    <row r="138" spans="2:65" s="2" customFormat="1">
      <c r="B138" s="3"/>
      <c r="D138" s="127" t="s">
        <v>112</v>
      </c>
      <c r="F138" s="126" t="s">
        <v>1085</v>
      </c>
      <c r="I138" s="122"/>
      <c r="L138" s="3"/>
      <c r="M138" s="125"/>
      <c r="T138" s="62"/>
      <c r="AT138" s="103" t="s">
        <v>112</v>
      </c>
      <c r="AU138" s="103" t="s">
        <v>0</v>
      </c>
    </row>
    <row r="139" spans="2:65" s="2" customFormat="1">
      <c r="B139" s="3"/>
      <c r="D139" s="124" t="s">
        <v>110</v>
      </c>
      <c r="F139" s="123" t="s">
        <v>1084</v>
      </c>
      <c r="I139" s="122"/>
      <c r="L139" s="3"/>
      <c r="M139" s="125"/>
      <c r="T139" s="62"/>
      <c r="AT139" s="103" t="s">
        <v>110</v>
      </c>
      <c r="AU139" s="103" t="s">
        <v>0</v>
      </c>
    </row>
    <row r="140" spans="2:65" s="155" customFormat="1">
      <c r="B140" s="159"/>
      <c r="D140" s="127" t="s">
        <v>154</v>
      </c>
      <c r="E140" s="156" t="s">
        <v>1</v>
      </c>
      <c r="F140" s="162" t="s">
        <v>1289</v>
      </c>
      <c r="H140" s="161">
        <v>6</v>
      </c>
      <c r="I140" s="160"/>
      <c r="L140" s="159"/>
      <c r="M140" s="158"/>
      <c r="T140" s="157"/>
      <c r="AT140" s="156" t="s">
        <v>154</v>
      </c>
      <c r="AU140" s="156" t="s">
        <v>0</v>
      </c>
      <c r="AV140" s="155" t="s">
        <v>0</v>
      </c>
      <c r="AW140" s="155" t="s">
        <v>82</v>
      </c>
      <c r="AX140" s="155" t="s">
        <v>5</v>
      </c>
      <c r="AY140" s="156" t="s">
        <v>116</v>
      </c>
    </row>
    <row r="141" spans="2:65" s="2" customFormat="1" ht="24.15" customHeight="1">
      <c r="B141" s="3"/>
      <c r="C141" s="141" t="s">
        <v>213</v>
      </c>
      <c r="D141" s="141" t="s">
        <v>117</v>
      </c>
      <c r="E141" s="140" t="s">
        <v>789</v>
      </c>
      <c r="F141" s="139" t="s">
        <v>788</v>
      </c>
      <c r="G141" s="138" t="s">
        <v>190</v>
      </c>
      <c r="H141" s="137">
        <v>41.256</v>
      </c>
      <c r="I141" s="136"/>
      <c r="J141" s="135">
        <f>ROUND(I141*H141,2)</f>
        <v>0</v>
      </c>
      <c r="K141" s="134"/>
      <c r="L141" s="3"/>
      <c r="M141" s="133" t="s">
        <v>1</v>
      </c>
      <c r="N141" s="132" t="s">
        <v>74</v>
      </c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0">
        <f>S141*H141</f>
        <v>0</v>
      </c>
      <c r="AR141" s="128" t="s">
        <v>129</v>
      </c>
      <c r="AT141" s="128" t="s">
        <v>117</v>
      </c>
      <c r="AU141" s="128" t="s">
        <v>0</v>
      </c>
      <c r="AY141" s="103" t="s">
        <v>116</v>
      </c>
      <c r="BE141" s="129">
        <f>IF(N141="základní",J141,0)</f>
        <v>0</v>
      </c>
      <c r="BF141" s="129">
        <f>IF(N141="snížená",J141,0)</f>
        <v>0</v>
      </c>
      <c r="BG141" s="129">
        <f>IF(N141="zákl. přenesená",J141,0)</f>
        <v>0</v>
      </c>
      <c r="BH141" s="129">
        <f>IF(N141="sníž. přenesená",J141,0)</f>
        <v>0</v>
      </c>
      <c r="BI141" s="129">
        <f>IF(N141="nulová",J141,0)</f>
        <v>0</v>
      </c>
      <c r="BJ141" s="103" t="s">
        <v>5</v>
      </c>
      <c r="BK141" s="129">
        <f>ROUND(I141*H141,2)</f>
        <v>0</v>
      </c>
      <c r="BL141" s="103" t="s">
        <v>129</v>
      </c>
      <c r="BM141" s="128" t="s">
        <v>1392</v>
      </c>
    </row>
    <row r="142" spans="2:65" s="2" customFormat="1" ht="17.399999999999999">
      <c r="B142" s="3"/>
      <c r="D142" s="127" t="s">
        <v>112</v>
      </c>
      <c r="F142" s="126" t="s">
        <v>786</v>
      </c>
      <c r="I142" s="122"/>
      <c r="L142" s="3"/>
      <c r="M142" s="125"/>
      <c r="T142" s="62"/>
      <c r="AT142" s="103" t="s">
        <v>112</v>
      </c>
      <c r="AU142" s="103" t="s">
        <v>0</v>
      </c>
    </row>
    <row r="143" spans="2:65" s="2" customFormat="1">
      <c r="B143" s="3"/>
      <c r="D143" s="124" t="s">
        <v>110</v>
      </c>
      <c r="F143" s="123" t="s">
        <v>785</v>
      </c>
      <c r="I143" s="122"/>
      <c r="L143" s="3"/>
      <c r="M143" s="125"/>
      <c r="T143" s="62"/>
      <c r="AT143" s="103" t="s">
        <v>110</v>
      </c>
      <c r="AU143" s="103" t="s">
        <v>0</v>
      </c>
    </row>
    <row r="144" spans="2:65" s="155" customFormat="1">
      <c r="B144" s="159"/>
      <c r="D144" s="127" t="s">
        <v>154</v>
      </c>
      <c r="E144" s="156" t="s">
        <v>1</v>
      </c>
      <c r="F144" s="162" t="s">
        <v>1364</v>
      </c>
      <c r="H144" s="161">
        <v>163.08000000000001</v>
      </c>
      <c r="I144" s="160"/>
      <c r="L144" s="159"/>
      <c r="M144" s="158"/>
      <c r="T144" s="157"/>
      <c r="AT144" s="156" t="s">
        <v>154</v>
      </c>
      <c r="AU144" s="156" t="s">
        <v>0</v>
      </c>
      <c r="AV144" s="155" t="s">
        <v>0</v>
      </c>
      <c r="AW144" s="155" t="s">
        <v>82</v>
      </c>
      <c r="AX144" s="155" t="s">
        <v>38</v>
      </c>
      <c r="AY144" s="156" t="s">
        <v>116</v>
      </c>
    </row>
    <row r="145" spans="2:65" s="155" customFormat="1">
      <c r="B145" s="159"/>
      <c r="D145" s="127" t="s">
        <v>154</v>
      </c>
      <c r="E145" s="156" t="s">
        <v>1</v>
      </c>
      <c r="F145" s="162" t="s">
        <v>1363</v>
      </c>
      <c r="H145" s="161">
        <v>43.2</v>
      </c>
      <c r="I145" s="160"/>
      <c r="L145" s="159"/>
      <c r="M145" s="158"/>
      <c r="T145" s="157"/>
      <c r="AT145" s="156" t="s">
        <v>154</v>
      </c>
      <c r="AU145" s="156" t="s">
        <v>0</v>
      </c>
      <c r="AV145" s="155" t="s">
        <v>0</v>
      </c>
      <c r="AW145" s="155" t="s">
        <v>82</v>
      </c>
      <c r="AX145" s="155" t="s">
        <v>38</v>
      </c>
      <c r="AY145" s="156" t="s">
        <v>116</v>
      </c>
    </row>
    <row r="146" spans="2:65" s="190" customFormat="1">
      <c r="B146" s="194"/>
      <c r="D146" s="127" t="s">
        <v>154</v>
      </c>
      <c r="E146" s="191" t="s">
        <v>1</v>
      </c>
      <c r="F146" s="197" t="s">
        <v>583</v>
      </c>
      <c r="H146" s="196">
        <v>206.28</v>
      </c>
      <c r="I146" s="195"/>
      <c r="L146" s="194"/>
      <c r="M146" s="193"/>
      <c r="T146" s="192"/>
      <c r="AT146" s="191" t="s">
        <v>154</v>
      </c>
      <c r="AU146" s="191" t="s">
        <v>0</v>
      </c>
      <c r="AV146" s="190" t="s">
        <v>121</v>
      </c>
      <c r="AW146" s="190" t="s">
        <v>82</v>
      </c>
      <c r="AX146" s="190" t="s">
        <v>38</v>
      </c>
      <c r="AY146" s="191" t="s">
        <v>116</v>
      </c>
    </row>
    <row r="147" spans="2:65" s="155" customFormat="1">
      <c r="B147" s="159"/>
      <c r="D147" s="127" t="s">
        <v>154</v>
      </c>
      <c r="E147" s="156" t="s">
        <v>1</v>
      </c>
      <c r="F147" s="162" t="s">
        <v>1391</v>
      </c>
      <c r="H147" s="161">
        <v>41.256</v>
      </c>
      <c r="I147" s="160"/>
      <c r="L147" s="159"/>
      <c r="M147" s="158"/>
      <c r="T147" s="157"/>
      <c r="AT147" s="156" t="s">
        <v>154</v>
      </c>
      <c r="AU147" s="156" t="s">
        <v>0</v>
      </c>
      <c r="AV147" s="155" t="s">
        <v>0</v>
      </c>
      <c r="AW147" s="155" t="s">
        <v>82</v>
      </c>
      <c r="AX147" s="155" t="s">
        <v>5</v>
      </c>
      <c r="AY147" s="156" t="s">
        <v>116</v>
      </c>
    </row>
    <row r="148" spans="2:65" s="2" customFormat="1" ht="16.5" customHeight="1">
      <c r="B148" s="3"/>
      <c r="C148" s="141" t="s">
        <v>201</v>
      </c>
      <c r="D148" s="141" t="s">
        <v>117</v>
      </c>
      <c r="E148" s="140" t="s">
        <v>1390</v>
      </c>
      <c r="F148" s="139" t="s">
        <v>779</v>
      </c>
      <c r="G148" s="138" t="s">
        <v>190</v>
      </c>
      <c r="H148" s="137">
        <v>30.6</v>
      </c>
      <c r="I148" s="136"/>
      <c r="J148" s="135">
        <f>ROUND(I148*H148,2)</f>
        <v>0</v>
      </c>
      <c r="K148" s="134"/>
      <c r="L148" s="3"/>
      <c r="M148" s="133" t="s">
        <v>1</v>
      </c>
      <c r="N148" s="132" t="s">
        <v>74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0">
        <f>S148*H148</f>
        <v>0</v>
      </c>
      <c r="AR148" s="128" t="s">
        <v>129</v>
      </c>
      <c r="AT148" s="128" t="s">
        <v>117</v>
      </c>
      <c r="AU148" s="128" t="s">
        <v>0</v>
      </c>
      <c r="AY148" s="103" t="s">
        <v>116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03" t="s">
        <v>5</v>
      </c>
      <c r="BK148" s="129">
        <f>ROUND(I148*H148,2)</f>
        <v>0</v>
      </c>
      <c r="BL148" s="103" t="s">
        <v>129</v>
      </c>
      <c r="BM148" s="128" t="s">
        <v>1389</v>
      </c>
    </row>
    <row r="149" spans="2:65" s="2" customFormat="1">
      <c r="B149" s="3"/>
      <c r="D149" s="127" t="s">
        <v>112</v>
      </c>
      <c r="F149" s="126" t="s">
        <v>779</v>
      </c>
      <c r="I149" s="122"/>
      <c r="L149" s="3"/>
      <c r="M149" s="125"/>
      <c r="T149" s="62"/>
      <c r="AT149" s="103" t="s">
        <v>112</v>
      </c>
      <c r="AU149" s="103" t="s">
        <v>0</v>
      </c>
    </row>
    <row r="150" spans="2:65" s="2" customFormat="1" ht="54">
      <c r="B150" s="3"/>
      <c r="D150" s="127" t="s">
        <v>233</v>
      </c>
      <c r="F150" s="174" t="s">
        <v>1388</v>
      </c>
      <c r="I150" s="122"/>
      <c r="L150" s="3"/>
      <c r="M150" s="125"/>
      <c r="T150" s="62"/>
      <c r="AT150" s="103" t="s">
        <v>233</v>
      </c>
      <c r="AU150" s="103" t="s">
        <v>0</v>
      </c>
    </row>
    <row r="151" spans="2:65" s="155" customFormat="1">
      <c r="B151" s="159"/>
      <c r="D151" s="127" t="s">
        <v>154</v>
      </c>
      <c r="E151" s="156" t="s">
        <v>1</v>
      </c>
      <c r="F151" s="162" t="s">
        <v>1387</v>
      </c>
      <c r="H151" s="161">
        <v>3.6</v>
      </c>
      <c r="I151" s="160"/>
      <c r="L151" s="159"/>
      <c r="M151" s="158"/>
      <c r="T151" s="157"/>
      <c r="AT151" s="156" t="s">
        <v>154</v>
      </c>
      <c r="AU151" s="156" t="s">
        <v>0</v>
      </c>
      <c r="AV151" s="155" t="s">
        <v>0</v>
      </c>
      <c r="AW151" s="155" t="s">
        <v>82</v>
      </c>
      <c r="AX151" s="155" t="s">
        <v>38</v>
      </c>
      <c r="AY151" s="156" t="s">
        <v>116</v>
      </c>
    </row>
    <row r="152" spans="2:65" s="155" customFormat="1">
      <c r="B152" s="159"/>
      <c r="D152" s="127" t="s">
        <v>154</v>
      </c>
      <c r="E152" s="156" t="s">
        <v>1</v>
      </c>
      <c r="F152" s="162" t="s">
        <v>1386</v>
      </c>
      <c r="H152" s="161">
        <v>27</v>
      </c>
      <c r="I152" s="160"/>
      <c r="L152" s="159"/>
      <c r="M152" s="158"/>
      <c r="T152" s="157"/>
      <c r="AT152" s="156" t="s">
        <v>154</v>
      </c>
      <c r="AU152" s="156" t="s">
        <v>0</v>
      </c>
      <c r="AV152" s="155" t="s">
        <v>0</v>
      </c>
      <c r="AW152" s="155" t="s">
        <v>82</v>
      </c>
      <c r="AX152" s="155" t="s">
        <v>38</v>
      </c>
      <c r="AY152" s="156" t="s">
        <v>116</v>
      </c>
    </row>
    <row r="153" spans="2:65" s="175" customFormat="1">
      <c r="B153" s="179"/>
      <c r="D153" s="127" t="s">
        <v>154</v>
      </c>
      <c r="E153" s="176" t="s">
        <v>1</v>
      </c>
      <c r="F153" s="182" t="s">
        <v>414</v>
      </c>
      <c r="H153" s="181">
        <v>30.6</v>
      </c>
      <c r="I153" s="180"/>
      <c r="L153" s="179"/>
      <c r="M153" s="178"/>
      <c r="T153" s="177"/>
      <c r="AT153" s="176" t="s">
        <v>154</v>
      </c>
      <c r="AU153" s="176" t="s">
        <v>0</v>
      </c>
      <c r="AV153" s="175" t="s">
        <v>129</v>
      </c>
      <c r="AW153" s="175" t="s">
        <v>82</v>
      </c>
      <c r="AX153" s="175" t="s">
        <v>5</v>
      </c>
      <c r="AY153" s="176" t="s">
        <v>116</v>
      </c>
    </row>
    <row r="154" spans="2:65" s="2" customFormat="1" ht="33" customHeight="1">
      <c r="B154" s="3"/>
      <c r="C154" s="141" t="s">
        <v>782</v>
      </c>
      <c r="D154" s="141" t="s">
        <v>117</v>
      </c>
      <c r="E154" s="140" t="s">
        <v>1385</v>
      </c>
      <c r="F154" s="139" t="s">
        <v>1384</v>
      </c>
      <c r="G154" s="138" t="s">
        <v>190</v>
      </c>
      <c r="H154" s="137">
        <v>30.942</v>
      </c>
      <c r="I154" s="136"/>
      <c r="J154" s="135">
        <f>ROUND(I154*H154,2)</f>
        <v>0</v>
      </c>
      <c r="K154" s="134"/>
      <c r="L154" s="3"/>
      <c r="M154" s="133" t="s">
        <v>1</v>
      </c>
      <c r="N154" s="132" t="s">
        <v>74</v>
      </c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0">
        <f>S154*H154</f>
        <v>0</v>
      </c>
      <c r="AR154" s="128" t="s">
        <v>129</v>
      </c>
      <c r="AT154" s="128" t="s">
        <v>117</v>
      </c>
      <c r="AU154" s="128" t="s">
        <v>0</v>
      </c>
      <c r="AY154" s="103" t="s">
        <v>116</v>
      </c>
      <c r="BE154" s="129">
        <f>IF(N154="základní",J154,0)</f>
        <v>0</v>
      </c>
      <c r="BF154" s="129">
        <f>IF(N154="snížená",J154,0)</f>
        <v>0</v>
      </c>
      <c r="BG154" s="129">
        <f>IF(N154="zákl. přenesená",J154,0)</f>
        <v>0</v>
      </c>
      <c r="BH154" s="129">
        <f>IF(N154="sníž. přenesená",J154,0)</f>
        <v>0</v>
      </c>
      <c r="BI154" s="129">
        <f>IF(N154="nulová",J154,0)</f>
        <v>0</v>
      </c>
      <c r="BJ154" s="103" t="s">
        <v>5</v>
      </c>
      <c r="BK154" s="129">
        <f>ROUND(I154*H154,2)</f>
        <v>0</v>
      </c>
      <c r="BL154" s="103" t="s">
        <v>129</v>
      </c>
      <c r="BM154" s="128" t="s">
        <v>1383</v>
      </c>
    </row>
    <row r="155" spans="2:65" s="2" customFormat="1" ht="26.1">
      <c r="B155" s="3"/>
      <c r="D155" s="127" t="s">
        <v>112</v>
      </c>
      <c r="F155" s="126" t="s">
        <v>1382</v>
      </c>
      <c r="I155" s="122"/>
      <c r="L155" s="3"/>
      <c r="M155" s="125"/>
      <c r="T155" s="62"/>
      <c r="AT155" s="103" t="s">
        <v>112</v>
      </c>
      <c r="AU155" s="103" t="s">
        <v>0</v>
      </c>
    </row>
    <row r="156" spans="2:65" s="2" customFormat="1">
      <c r="B156" s="3"/>
      <c r="D156" s="124" t="s">
        <v>110</v>
      </c>
      <c r="F156" s="123" t="s">
        <v>1381</v>
      </c>
      <c r="I156" s="122"/>
      <c r="L156" s="3"/>
      <c r="M156" s="125"/>
      <c r="T156" s="62"/>
      <c r="AT156" s="103" t="s">
        <v>110</v>
      </c>
      <c r="AU156" s="103" t="s">
        <v>0</v>
      </c>
    </row>
    <row r="157" spans="2:65" s="155" customFormat="1">
      <c r="B157" s="159"/>
      <c r="D157" s="127" t="s">
        <v>154</v>
      </c>
      <c r="E157" s="156" t="s">
        <v>1</v>
      </c>
      <c r="F157" s="162" t="s">
        <v>1380</v>
      </c>
      <c r="H157" s="161">
        <v>163.08000000000001</v>
      </c>
      <c r="I157" s="160"/>
      <c r="L157" s="159"/>
      <c r="M157" s="158"/>
      <c r="T157" s="157"/>
      <c r="AT157" s="156" t="s">
        <v>154</v>
      </c>
      <c r="AU157" s="156" t="s">
        <v>0</v>
      </c>
      <c r="AV157" s="155" t="s">
        <v>0</v>
      </c>
      <c r="AW157" s="155" t="s">
        <v>82</v>
      </c>
      <c r="AX157" s="155" t="s">
        <v>38</v>
      </c>
      <c r="AY157" s="156" t="s">
        <v>116</v>
      </c>
    </row>
    <row r="158" spans="2:65" s="155" customFormat="1">
      <c r="B158" s="159"/>
      <c r="D158" s="127" t="s">
        <v>154</v>
      </c>
      <c r="E158" s="156" t="s">
        <v>1</v>
      </c>
      <c r="F158" s="162" t="s">
        <v>1363</v>
      </c>
      <c r="H158" s="161">
        <v>43.2</v>
      </c>
      <c r="I158" s="160"/>
      <c r="L158" s="159"/>
      <c r="M158" s="158"/>
      <c r="T158" s="157"/>
      <c r="AT158" s="156" t="s">
        <v>154</v>
      </c>
      <c r="AU158" s="156" t="s">
        <v>0</v>
      </c>
      <c r="AV158" s="155" t="s">
        <v>0</v>
      </c>
      <c r="AW158" s="155" t="s">
        <v>82</v>
      </c>
      <c r="AX158" s="155" t="s">
        <v>38</v>
      </c>
      <c r="AY158" s="156" t="s">
        <v>116</v>
      </c>
    </row>
    <row r="159" spans="2:65" s="190" customFormat="1">
      <c r="B159" s="194"/>
      <c r="D159" s="127" t="s">
        <v>154</v>
      </c>
      <c r="E159" s="191" t="s">
        <v>1</v>
      </c>
      <c r="F159" s="197" t="s">
        <v>583</v>
      </c>
      <c r="H159" s="196">
        <v>206.28000000000003</v>
      </c>
      <c r="I159" s="195"/>
      <c r="L159" s="194"/>
      <c r="M159" s="193"/>
      <c r="T159" s="192"/>
      <c r="AT159" s="191" t="s">
        <v>154</v>
      </c>
      <c r="AU159" s="191" t="s">
        <v>0</v>
      </c>
      <c r="AV159" s="190" t="s">
        <v>121</v>
      </c>
      <c r="AW159" s="190" t="s">
        <v>82</v>
      </c>
      <c r="AX159" s="190" t="s">
        <v>38</v>
      </c>
      <c r="AY159" s="191" t="s">
        <v>116</v>
      </c>
    </row>
    <row r="160" spans="2:65" s="155" customFormat="1">
      <c r="B160" s="159"/>
      <c r="D160" s="127" t="s">
        <v>154</v>
      </c>
      <c r="E160" s="156" t="s">
        <v>1</v>
      </c>
      <c r="F160" s="162" t="s">
        <v>1330</v>
      </c>
      <c r="H160" s="161">
        <v>30.942</v>
      </c>
      <c r="I160" s="160"/>
      <c r="L160" s="159"/>
      <c r="M160" s="158"/>
      <c r="T160" s="157"/>
      <c r="AT160" s="156" t="s">
        <v>154</v>
      </c>
      <c r="AU160" s="156" t="s">
        <v>0</v>
      </c>
      <c r="AV160" s="155" t="s">
        <v>0</v>
      </c>
      <c r="AW160" s="155" t="s">
        <v>82</v>
      </c>
      <c r="AX160" s="155" t="s">
        <v>5</v>
      </c>
      <c r="AY160" s="156" t="s">
        <v>116</v>
      </c>
    </row>
    <row r="161" spans="2:65" s="2" customFormat="1" ht="33" customHeight="1">
      <c r="B161" s="3"/>
      <c r="C161" s="141" t="s">
        <v>775</v>
      </c>
      <c r="D161" s="141" t="s">
        <v>117</v>
      </c>
      <c r="E161" s="140" t="s">
        <v>1379</v>
      </c>
      <c r="F161" s="139" t="s">
        <v>1378</v>
      </c>
      <c r="G161" s="138" t="s">
        <v>190</v>
      </c>
      <c r="H161" s="137">
        <v>82.512</v>
      </c>
      <c r="I161" s="136"/>
      <c r="J161" s="135">
        <f>ROUND(I161*H161,2)</f>
        <v>0</v>
      </c>
      <c r="K161" s="134"/>
      <c r="L161" s="3"/>
      <c r="M161" s="133" t="s">
        <v>1</v>
      </c>
      <c r="N161" s="132" t="s">
        <v>74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0">
        <f>S161*H161</f>
        <v>0</v>
      </c>
      <c r="AR161" s="128" t="s">
        <v>129</v>
      </c>
      <c r="AT161" s="128" t="s">
        <v>117</v>
      </c>
      <c r="AU161" s="128" t="s">
        <v>0</v>
      </c>
      <c r="AY161" s="103" t="s">
        <v>116</v>
      </c>
      <c r="BE161" s="129">
        <f>IF(N161="základní",J161,0)</f>
        <v>0</v>
      </c>
      <c r="BF161" s="129">
        <f>IF(N161="snížená",J161,0)</f>
        <v>0</v>
      </c>
      <c r="BG161" s="129">
        <f>IF(N161="zákl. přenesená",J161,0)</f>
        <v>0</v>
      </c>
      <c r="BH161" s="129">
        <f>IF(N161="sníž. přenesená",J161,0)</f>
        <v>0</v>
      </c>
      <c r="BI161" s="129">
        <f>IF(N161="nulová",J161,0)</f>
        <v>0</v>
      </c>
      <c r="BJ161" s="103" t="s">
        <v>5</v>
      </c>
      <c r="BK161" s="129">
        <f>ROUND(I161*H161,2)</f>
        <v>0</v>
      </c>
      <c r="BL161" s="103" t="s">
        <v>129</v>
      </c>
      <c r="BM161" s="128" t="s">
        <v>1377</v>
      </c>
    </row>
    <row r="162" spans="2:65" s="2" customFormat="1" ht="26.1">
      <c r="B162" s="3"/>
      <c r="D162" s="127" t="s">
        <v>112</v>
      </c>
      <c r="F162" s="126" t="s">
        <v>1376</v>
      </c>
      <c r="I162" s="122"/>
      <c r="L162" s="3"/>
      <c r="M162" s="125"/>
      <c r="T162" s="62"/>
      <c r="AT162" s="103" t="s">
        <v>112</v>
      </c>
      <c r="AU162" s="103" t="s">
        <v>0</v>
      </c>
    </row>
    <row r="163" spans="2:65" s="2" customFormat="1">
      <c r="B163" s="3"/>
      <c r="D163" s="124" t="s">
        <v>110</v>
      </c>
      <c r="F163" s="123" t="s">
        <v>1375</v>
      </c>
      <c r="I163" s="122"/>
      <c r="L163" s="3"/>
      <c r="M163" s="125"/>
      <c r="T163" s="62"/>
      <c r="AT163" s="103" t="s">
        <v>110</v>
      </c>
      <c r="AU163" s="103" t="s">
        <v>0</v>
      </c>
    </row>
    <row r="164" spans="2:65" s="155" customFormat="1">
      <c r="B164" s="159"/>
      <c r="D164" s="127" t="s">
        <v>154</v>
      </c>
      <c r="E164" s="156" t="s">
        <v>1</v>
      </c>
      <c r="F164" s="162" t="s">
        <v>1364</v>
      </c>
      <c r="H164" s="161">
        <v>163.08000000000001</v>
      </c>
      <c r="I164" s="160"/>
      <c r="L164" s="159"/>
      <c r="M164" s="158"/>
      <c r="T164" s="157"/>
      <c r="AT164" s="156" t="s">
        <v>154</v>
      </c>
      <c r="AU164" s="156" t="s">
        <v>0</v>
      </c>
      <c r="AV164" s="155" t="s">
        <v>0</v>
      </c>
      <c r="AW164" s="155" t="s">
        <v>82</v>
      </c>
      <c r="AX164" s="155" t="s">
        <v>38</v>
      </c>
      <c r="AY164" s="156" t="s">
        <v>116</v>
      </c>
    </row>
    <row r="165" spans="2:65" s="155" customFormat="1">
      <c r="B165" s="159"/>
      <c r="D165" s="127" t="s">
        <v>154</v>
      </c>
      <c r="E165" s="156" t="s">
        <v>1</v>
      </c>
      <c r="F165" s="162" t="s">
        <v>1363</v>
      </c>
      <c r="H165" s="161">
        <v>43.2</v>
      </c>
      <c r="I165" s="160"/>
      <c r="L165" s="159"/>
      <c r="M165" s="158"/>
      <c r="T165" s="157"/>
      <c r="AT165" s="156" t="s">
        <v>154</v>
      </c>
      <c r="AU165" s="156" t="s">
        <v>0</v>
      </c>
      <c r="AV165" s="155" t="s">
        <v>0</v>
      </c>
      <c r="AW165" s="155" t="s">
        <v>82</v>
      </c>
      <c r="AX165" s="155" t="s">
        <v>38</v>
      </c>
      <c r="AY165" s="156" t="s">
        <v>116</v>
      </c>
    </row>
    <row r="166" spans="2:65" s="190" customFormat="1">
      <c r="B166" s="194"/>
      <c r="D166" s="127" t="s">
        <v>154</v>
      </c>
      <c r="E166" s="191" t="s">
        <v>1</v>
      </c>
      <c r="F166" s="197" t="s">
        <v>583</v>
      </c>
      <c r="H166" s="196">
        <v>206.28</v>
      </c>
      <c r="I166" s="195"/>
      <c r="L166" s="194"/>
      <c r="M166" s="193"/>
      <c r="T166" s="192"/>
      <c r="AT166" s="191" t="s">
        <v>154</v>
      </c>
      <c r="AU166" s="191" t="s">
        <v>0</v>
      </c>
      <c r="AV166" s="190" t="s">
        <v>121</v>
      </c>
      <c r="AW166" s="190" t="s">
        <v>82</v>
      </c>
      <c r="AX166" s="190" t="s">
        <v>38</v>
      </c>
      <c r="AY166" s="191" t="s">
        <v>116</v>
      </c>
    </row>
    <row r="167" spans="2:65" s="155" customFormat="1">
      <c r="B167" s="159"/>
      <c r="D167" s="127" t="s">
        <v>154</v>
      </c>
      <c r="E167" s="156" t="s">
        <v>1</v>
      </c>
      <c r="F167" s="162" t="s">
        <v>1329</v>
      </c>
      <c r="H167" s="161">
        <v>82.512</v>
      </c>
      <c r="I167" s="160"/>
      <c r="L167" s="159"/>
      <c r="M167" s="158"/>
      <c r="T167" s="157"/>
      <c r="AT167" s="156" t="s">
        <v>154</v>
      </c>
      <c r="AU167" s="156" t="s">
        <v>0</v>
      </c>
      <c r="AV167" s="155" t="s">
        <v>0</v>
      </c>
      <c r="AW167" s="155" t="s">
        <v>82</v>
      </c>
      <c r="AX167" s="155" t="s">
        <v>5</v>
      </c>
      <c r="AY167" s="156" t="s">
        <v>116</v>
      </c>
    </row>
    <row r="168" spans="2:65" s="2" customFormat="1" ht="33" customHeight="1">
      <c r="B168" s="3"/>
      <c r="C168" s="141" t="s">
        <v>104</v>
      </c>
      <c r="D168" s="141" t="s">
        <v>117</v>
      </c>
      <c r="E168" s="140" t="s">
        <v>1374</v>
      </c>
      <c r="F168" s="139" t="s">
        <v>1373</v>
      </c>
      <c r="G168" s="138" t="s">
        <v>190</v>
      </c>
      <c r="H168" s="137">
        <v>82.512</v>
      </c>
      <c r="I168" s="136"/>
      <c r="J168" s="135">
        <f>ROUND(I168*H168,2)</f>
        <v>0</v>
      </c>
      <c r="K168" s="134"/>
      <c r="L168" s="3"/>
      <c r="M168" s="133" t="s">
        <v>1</v>
      </c>
      <c r="N168" s="132" t="s">
        <v>74</v>
      </c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0">
        <f>S168*H168</f>
        <v>0</v>
      </c>
      <c r="AR168" s="128" t="s">
        <v>129</v>
      </c>
      <c r="AT168" s="128" t="s">
        <v>117</v>
      </c>
      <c r="AU168" s="128" t="s">
        <v>0</v>
      </c>
      <c r="AY168" s="103" t="s">
        <v>116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103" t="s">
        <v>5</v>
      </c>
      <c r="BK168" s="129">
        <f>ROUND(I168*H168,2)</f>
        <v>0</v>
      </c>
      <c r="BL168" s="103" t="s">
        <v>129</v>
      </c>
      <c r="BM168" s="128" t="s">
        <v>1372</v>
      </c>
    </row>
    <row r="169" spans="2:65" s="2" customFormat="1" ht="26.1">
      <c r="B169" s="3"/>
      <c r="D169" s="127" t="s">
        <v>112</v>
      </c>
      <c r="F169" s="126" t="s">
        <v>1371</v>
      </c>
      <c r="I169" s="122"/>
      <c r="L169" s="3"/>
      <c r="M169" s="125"/>
      <c r="T169" s="62"/>
      <c r="AT169" s="103" t="s">
        <v>112</v>
      </c>
      <c r="AU169" s="103" t="s">
        <v>0</v>
      </c>
    </row>
    <row r="170" spans="2:65" s="2" customFormat="1">
      <c r="B170" s="3"/>
      <c r="D170" s="124" t="s">
        <v>110</v>
      </c>
      <c r="F170" s="123" t="s">
        <v>1370</v>
      </c>
      <c r="I170" s="122"/>
      <c r="L170" s="3"/>
      <c r="M170" s="125"/>
      <c r="T170" s="62"/>
      <c r="AT170" s="103" t="s">
        <v>110</v>
      </c>
      <c r="AU170" s="103" t="s">
        <v>0</v>
      </c>
    </row>
    <row r="171" spans="2:65" s="155" customFormat="1">
      <c r="B171" s="159"/>
      <c r="D171" s="127" t="s">
        <v>154</v>
      </c>
      <c r="E171" s="156" t="s">
        <v>1</v>
      </c>
      <c r="F171" s="162" t="s">
        <v>1364</v>
      </c>
      <c r="H171" s="161">
        <v>163.08000000000001</v>
      </c>
      <c r="I171" s="160"/>
      <c r="L171" s="159"/>
      <c r="M171" s="158"/>
      <c r="T171" s="157"/>
      <c r="AT171" s="156" t="s">
        <v>154</v>
      </c>
      <c r="AU171" s="156" t="s">
        <v>0</v>
      </c>
      <c r="AV171" s="155" t="s">
        <v>0</v>
      </c>
      <c r="AW171" s="155" t="s">
        <v>82</v>
      </c>
      <c r="AX171" s="155" t="s">
        <v>38</v>
      </c>
      <c r="AY171" s="156" t="s">
        <v>116</v>
      </c>
    </row>
    <row r="172" spans="2:65" s="155" customFormat="1">
      <c r="B172" s="159"/>
      <c r="D172" s="127" t="s">
        <v>154</v>
      </c>
      <c r="E172" s="156" t="s">
        <v>1</v>
      </c>
      <c r="F172" s="162" t="s">
        <v>1363</v>
      </c>
      <c r="H172" s="161">
        <v>43.2</v>
      </c>
      <c r="I172" s="160"/>
      <c r="L172" s="159"/>
      <c r="M172" s="158"/>
      <c r="T172" s="157"/>
      <c r="AT172" s="156" t="s">
        <v>154</v>
      </c>
      <c r="AU172" s="156" t="s">
        <v>0</v>
      </c>
      <c r="AV172" s="155" t="s">
        <v>0</v>
      </c>
      <c r="AW172" s="155" t="s">
        <v>82</v>
      </c>
      <c r="AX172" s="155" t="s">
        <v>38</v>
      </c>
      <c r="AY172" s="156" t="s">
        <v>116</v>
      </c>
    </row>
    <row r="173" spans="2:65" s="190" customFormat="1">
      <c r="B173" s="194"/>
      <c r="D173" s="127" t="s">
        <v>154</v>
      </c>
      <c r="E173" s="191" t="s">
        <v>1</v>
      </c>
      <c r="F173" s="197" t="s">
        <v>583</v>
      </c>
      <c r="H173" s="196">
        <v>206.28</v>
      </c>
      <c r="I173" s="195"/>
      <c r="L173" s="194"/>
      <c r="M173" s="193"/>
      <c r="T173" s="192"/>
      <c r="AT173" s="191" t="s">
        <v>154</v>
      </c>
      <c r="AU173" s="191" t="s">
        <v>0</v>
      </c>
      <c r="AV173" s="190" t="s">
        <v>121</v>
      </c>
      <c r="AW173" s="190" t="s">
        <v>82</v>
      </c>
      <c r="AX173" s="190" t="s">
        <v>38</v>
      </c>
      <c r="AY173" s="191" t="s">
        <v>116</v>
      </c>
    </row>
    <row r="174" spans="2:65" s="155" customFormat="1">
      <c r="B174" s="159"/>
      <c r="D174" s="127" t="s">
        <v>154</v>
      </c>
      <c r="E174" s="156" t="s">
        <v>1</v>
      </c>
      <c r="F174" s="162" t="s">
        <v>1328</v>
      </c>
      <c r="H174" s="161">
        <v>82.512</v>
      </c>
      <c r="I174" s="160"/>
      <c r="L174" s="159"/>
      <c r="M174" s="158"/>
      <c r="T174" s="157"/>
      <c r="AT174" s="156" t="s">
        <v>154</v>
      </c>
      <c r="AU174" s="156" t="s">
        <v>0</v>
      </c>
      <c r="AV174" s="155" t="s">
        <v>0</v>
      </c>
      <c r="AW174" s="155" t="s">
        <v>82</v>
      </c>
      <c r="AX174" s="155" t="s">
        <v>5</v>
      </c>
      <c r="AY174" s="156" t="s">
        <v>116</v>
      </c>
    </row>
    <row r="175" spans="2:65" s="2" customFormat="1" ht="33" customHeight="1">
      <c r="B175" s="3"/>
      <c r="C175" s="141" t="s">
        <v>329</v>
      </c>
      <c r="D175" s="141" t="s">
        <v>117</v>
      </c>
      <c r="E175" s="140" t="s">
        <v>1369</v>
      </c>
      <c r="F175" s="139" t="s">
        <v>1368</v>
      </c>
      <c r="G175" s="138" t="s">
        <v>190</v>
      </c>
      <c r="H175" s="137">
        <v>10.314</v>
      </c>
      <c r="I175" s="136"/>
      <c r="J175" s="135">
        <f>ROUND(I175*H175,2)</f>
        <v>0</v>
      </c>
      <c r="K175" s="134"/>
      <c r="L175" s="3"/>
      <c r="M175" s="133" t="s">
        <v>1</v>
      </c>
      <c r="N175" s="132" t="s">
        <v>74</v>
      </c>
      <c r="P175" s="131">
        <f>O175*H175</f>
        <v>0</v>
      </c>
      <c r="Q175" s="131">
        <v>0</v>
      </c>
      <c r="R175" s="131">
        <f>Q175*H175</f>
        <v>0</v>
      </c>
      <c r="S175" s="131">
        <v>0</v>
      </c>
      <c r="T175" s="130">
        <f>S175*H175</f>
        <v>0</v>
      </c>
      <c r="AR175" s="128" t="s">
        <v>129</v>
      </c>
      <c r="AT175" s="128" t="s">
        <v>117</v>
      </c>
      <c r="AU175" s="128" t="s">
        <v>0</v>
      </c>
      <c r="AY175" s="103" t="s">
        <v>116</v>
      </c>
      <c r="BE175" s="129">
        <f>IF(N175="základní",J175,0)</f>
        <v>0</v>
      </c>
      <c r="BF175" s="129">
        <f>IF(N175="snížená",J175,0)</f>
        <v>0</v>
      </c>
      <c r="BG175" s="129">
        <f>IF(N175="zákl. přenesená",J175,0)</f>
        <v>0</v>
      </c>
      <c r="BH175" s="129">
        <f>IF(N175="sníž. přenesená",J175,0)</f>
        <v>0</v>
      </c>
      <c r="BI175" s="129">
        <f>IF(N175="nulová",J175,0)</f>
        <v>0</v>
      </c>
      <c r="BJ175" s="103" t="s">
        <v>5</v>
      </c>
      <c r="BK175" s="129">
        <f>ROUND(I175*H175,2)</f>
        <v>0</v>
      </c>
      <c r="BL175" s="103" t="s">
        <v>129</v>
      </c>
      <c r="BM175" s="128" t="s">
        <v>1367</v>
      </c>
    </row>
    <row r="176" spans="2:65" s="2" customFormat="1" ht="26.1">
      <c r="B176" s="3"/>
      <c r="D176" s="127" t="s">
        <v>112</v>
      </c>
      <c r="F176" s="126" t="s">
        <v>1366</v>
      </c>
      <c r="I176" s="122"/>
      <c r="L176" s="3"/>
      <c r="M176" s="125"/>
      <c r="T176" s="62"/>
      <c r="AT176" s="103" t="s">
        <v>112</v>
      </c>
      <c r="AU176" s="103" t="s">
        <v>0</v>
      </c>
    </row>
    <row r="177" spans="2:65" s="2" customFormat="1">
      <c r="B177" s="3"/>
      <c r="D177" s="124" t="s">
        <v>110</v>
      </c>
      <c r="F177" s="123" t="s">
        <v>1365</v>
      </c>
      <c r="I177" s="122"/>
      <c r="L177" s="3"/>
      <c r="M177" s="125"/>
      <c r="T177" s="62"/>
      <c r="AT177" s="103" t="s">
        <v>110</v>
      </c>
      <c r="AU177" s="103" t="s">
        <v>0</v>
      </c>
    </row>
    <row r="178" spans="2:65" s="155" customFormat="1">
      <c r="B178" s="159"/>
      <c r="D178" s="127" t="s">
        <v>154</v>
      </c>
      <c r="E178" s="156" t="s">
        <v>1</v>
      </c>
      <c r="F178" s="162" t="s">
        <v>1364</v>
      </c>
      <c r="H178" s="161">
        <v>163.08000000000001</v>
      </c>
      <c r="I178" s="160"/>
      <c r="L178" s="159"/>
      <c r="M178" s="158"/>
      <c r="T178" s="157"/>
      <c r="AT178" s="156" t="s">
        <v>154</v>
      </c>
      <c r="AU178" s="156" t="s">
        <v>0</v>
      </c>
      <c r="AV178" s="155" t="s">
        <v>0</v>
      </c>
      <c r="AW178" s="155" t="s">
        <v>82</v>
      </c>
      <c r="AX178" s="155" t="s">
        <v>38</v>
      </c>
      <c r="AY178" s="156" t="s">
        <v>116</v>
      </c>
    </row>
    <row r="179" spans="2:65" s="155" customFormat="1">
      <c r="B179" s="159"/>
      <c r="D179" s="127" t="s">
        <v>154</v>
      </c>
      <c r="E179" s="156" t="s">
        <v>1</v>
      </c>
      <c r="F179" s="162" t="s">
        <v>1363</v>
      </c>
      <c r="H179" s="161">
        <v>43.2</v>
      </c>
      <c r="I179" s="160"/>
      <c r="L179" s="159"/>
      <c r="M179" s="158"/>
      <c r="T179" s="157"/>
      <c r="AT179" s="156" t="s">
        <v>154</v>
      </c>
      <c r="AU179" s="156" t="s">
        <v>0</v>
      </c>
      <c r="AV179" s="155" t="s">
        <v>0</v>
      </c>
      <c r="AW179" s="155" t="s">
        <v>82</v>
      </c>
      <c r="AX179" s="155" t="s">
        <v>38</v>
      </c>
      <c r="AY179" s="156" t="s">
        <v>116</v>
      </c>
    </row>
    <row r="180" spans="2:65" s="190" customFormat="1">
      <c r="B180" s="194"/>
      <c r="D180" s="127" t="s">
        <v>154</v>
      </c>
      <c r="E180" s="191" t="s">
        <v>1</v>
      </c>
      <c r="F180" s="197" t="s">
        <v>583</v>
      </c>
      <c r="H180" s="196">
        <v>206.28</v>
      </c>
      <c r="I180" s="195"/>
      <c r="L180" s="194"/>
      <c r="M180" s="193"/>
      <c r="T180" s="192"/>
      <c r="AT180" s="191" t="s">
        <v>154</v>
      </c>
      <c r="AU180" s="191" t="s">
        <v>0</v>
      </c>
      <c r="AV180" s="190" t="s">
        <v>121</v>
      </c>
      <c r="AW180" s="190" t="s">
        <v>82</v>
      </c>
      <c r="AX180" s="190" t="s">
        <v>38</v>
      </c>
      <c r="AY180" s="191" t="s">
        <v>116</v>
      </c>
    </row>
    <row r="181" spans="2:65" s="155" customFormat="1">
      <c r="B181" s="159"/>
      <c r="D181" s="127" t="s">
        <v>154</v>
      </c>
      <c r="E181" s="156" t="s">
        <v>1</v>
      </c>
      <c r="F181" s="162" t="s">
        <v>1327</v>
      </c>
      <c r="H181" s="161">
        <v>10.314</v>
      </c>
      <c r="I181" s="160"/>
      <c r="L181" s="159"/>
      <c r="M181" s="158"/>
      <c r="T181" s="157"/>
      <c r="AT181" s="156" t="s">
        <v>154</v>
      </c>
      <c r="AU181" s="156" t="s">
        <v>0</v>
      </c>
      <c r="AV181" s="155" t="s">
        <v>0</v>
      </c>
      <c r="AW181" s="155" t="s">
        <v>82</v>
      </c>
      <c r="AX181" s="155" t="s">
        <v>5</v>
      </c>
      <c r="AY181" s="156" t="s">
        <v>116</v>
      </c>
    </row>
    <row r="182" spans="2:65" s="2" customFormat="1" ht="21.75" customHeight="1">
      <c r="B182" s="3"/>
      <c r="C182" s="141" t="s">
        <v>759</v>
      </c>
      <c r="D182" s="141" t="s">
        <v>117</v>
      </c>
      <c r="E182" s="140" t="s">
        <v>1362</v>
      </c>
      <c r="F182" s="139" t="s">
        <v>1361</v>
      </c>
      <c r="G182" s="138" t="s">
        <v>183</v>
      </c>
      <c r="H182" s="137">
        <v>358.2</v>
      </c>
      <c r="I182" s="136"/>
      <c r="J182" s="135">
        <f>ROUND(I182*H182,2)</f>
        <v>0</v>
      </c>
      <c r="K182" s="134"/>
      <c r="L182" s="3"/>
      <c r="M182" s="133" t="s">
        <v>1</v>
      </c>
      <c r="N182" s="132" t="s">
        <v>74</v>
      </c>
      <c r="P182" s="131">
        <f>O182*H182</f>
        <v>0</v>
      </c>
      <c r="Q182" s="131">
        <v>1.99E-3</v>
      </c>
      <c r="R182" s="131">
        <f>Q182*H182</f>
        <v>0.71281799999999995</v>
      </c>
      <c r="S182" s="131">
        <v>0</v>
      </c>
      <c r="T182" s="130">
        <f>S182*H182</f>
        <v>0</v>
      </c>
      <c r="AR182" s="128" t="s">
        <v>129</v>
      </c>
      <c r="AT182" s="128" t="s">
        <v>117</v>
      </c>
      <c r="AU182" s="128" t="s">
        <v>0</v>
      </c>
      <c r="AY182" s="103" t="s">
        <v>116</v>
      </c>
      <c r="BE182" s="129">
        <f>IF(N182="základní",J182,0)</f>
        <v>0</v>
      </c>
      <c r="BF182" s="129">
        <f>IF(N182="snížená",J182,0)</f>
        <v>0</v>
      </c>
      <c r="BG182" s="129">
        <f>IF(N182="zákl. přenesená",J182,0)</f>
        <v>0</v>
      </c>
      <c r="BH182" s="129">
        <f>IF(N182="sníž. přenesená",J182,0)</f>
        <v>0</v>
      </c>
      <c r="BI182" s="129">
        <f>IF(N182="nulová",J182,0)</f>
        <v>0</v>
      </c>
      <c r="BJ182" s="103" t="s">
        <v>5</v>
      </c>
      <c r="BK182" s="129">
        <f>ROUND(I182*H182,2)</f>
        <v>0</v>
      </c>
      <c r="BL182" s="103" t="s">
        <v>129</v>
      </c>
      <c r="BM182" s="128" t="s">
        <v>1360</v>
      </c>
    </row>
    <row r="183" spans="2:65" s="2" customFormat="1" ht="17.399999999999999">
      <c r="B183" s="3"/>
      <c r="D183" s="127" t="s">
        <v>112</v>
      </c>
      <c r="F183" s="126" t="s">
        <v>1359</v>
      </c>
      <c r="I183" s="122"/>
      <c r="L183" s="3"/>
      <c r="M183" s="125"/>
      <c r="T183" s="62"/>
      <c r="AT183" s="103" t="s">
        <v>112</v>
      </c>
      <c r="AU183" s="103" t="s">
        <v>0</v>
      </c>
    </row>
    <row r="184" spans="2:65" s="2" customFormat="1">
      <c r="B184" s="3"/>
      <c r="D184" s="124" t="s">
        <v>110</v>
      </c>
      <c r="F184" s="123" t="s">
        <v>1358</v>
      </c>
      <c r="I184" s="122"/>
      <c r="L184" s="3"/>
      <c r="M184" s="125"/>
      <c r="T184" s="62"/>
      <c r="AT184" s="103" t="s">
        <v>110</v>
      </c>
      <c r="AU184" s="103" t="s">
        <v>0</v>
      </c>
    </row>
    <row r="185" spans="2:65" s="155" customFormat="1">
      <c r="B185" s="159"/>
      <c r="D185" s="127" t="s">
        <v>154</v>
      </c>
      <c r="E185" s="156" t="s">
        <v>1</v>
      </c>
      <c r="F185" s="162" t="s">
        <v>1357</v>
      </c>
      <c r="H185" s="161">
        <v>271.8</v>
      </c>
      <c r="I185" s="160"/>
      <c r="L185" s="159"/>
      <c r="M185" s="158"/>
      <c r="T185" s="157"/>
      <c r="AT185" s="156" t="s">
        <v>154</v>
      </c>
      <c r="AU185" s="156" t="s">
        <v>0</v>
      </c>
      <c r="AV185" s="155" t="s">
        <v>0</v>
      </c>
      <c r="AW185" s="155" t="s">
        <v>82</v>
      </c>
      <c r="AX185" s="155" t="s">
        <v>38</v>
      </c>
      <c r="AY185" s="156" t="s">
        <v>116</v>
      </c>
    </row>
    <row r="186" spans="2:65" s="155" customFormat="1">
      <c r="B186" s="159"/>
      <c r="D186" s="127" t="s">
        <v>154</v>
      </c>
      <c r="E186" s="156" t="s">
        <v>1</v>
      </c>
      <c r="F186" s="162" t="s">
        <v>1350</v>
      </c>
      <c r="H186" s="161">
        <v>86.4</v>
      </c>
      <c r="I186" s="160"/>
      <c r="L186" s="159"/>
      <c r="M186" s="158"/>
      <c r="T186" s="157"/>
      <c r="AT186" s="156" t="s">
        <v>154</v>
      </c>
      <c r="AU186" s="156" t="s">
        <v>0</v>
      </c>
      <c r="AV186" s="155" t="s">
        <v>0</v>
      </c>
      <c r="AW186" s="155" t="s">
        <v>82</v>
      </c>
      <c r="AX186" s="155" t="s">
        <v>38</v>
      </c>
      <c r="AY186" s="156" t="s">
        <v>116</v>
      </c>
    </row>
    <row r="187" spans="2:65" s="175" customFormat="1">
      <c r="B187" s="179"/>
      <c r="D187" s="127" t="s">
        <v>154</v>
      </c>
      <c r="E187" s="176" t="s">
        <v>1</v>
      </c>
      <c r="F187" s="182" t="s">
        <v>414</v>
      </c>
      <c r="H187" s="181">
        <v>358.2</v>
      </c>
      <c r="I187" s="180"/>
      <c r="L187" s="179"/>
      <c r="M187" s="178"/>
      <c r="T187" s="177"/>
      <c r="AT187" s="176" t="s">
        <v>154</v>
      </c>
      <c r="AU187" s="176" t="s">
        <v>0</v>
      </c>
      <c r="AV187" s="175" t="s">
        <v>129</v>
      </c>
      <c r="AW187" s="175" t="s">
        <v>82</v>
      </c>
      <c r="AX187" s="175" t="s">
        <v>5</v>
      </c>
      <c r="AY187" s="176" t="s">
        <v>116</v>
      </c>
    </row>
    <row r="188" spans="2:65" s="2" customFormat="1" ht="24.15" customHeight="1">
      <c r="B188" s="3"/>
      <c r="C188" s="141" t="s">
        <v>753</v>
      </c>
      <c r="D188" s="141" t="s">
        <v>117</v>
      </c>
      <c r="E188" s="140" t="s">
        <v>1356</v>
      </c>
      <c r="F188" s="139" t="s">
        <v>1355</v>
      </c>
      <c r="G188" s="138" t="s">
        <v>183</v>
      </c>
      <c r="H188" s="137">
        <v>358.2</v>
      </c>
      <c r="I188" s="136"/>
      <c r="J188" s="135">
        <f>ROUND(I188*H188,2)</f>
        <v>0</v>
      </c>
      <c r="K188" s="134"/>
      <c r="L188" s="3"/>
      <c r="M188" s="133" t="s">
        <v>1</v>
      </c>
      <c r="N188" s="132" t="s">
        <v>74</v>
      </c>
      <c r="P188" s="131">
        <f>O188*H188</f>
        <v>0</v>
      </c>
      <c r="Q188" s="131">
        <v>0</v>
      </c>
      <c r="R188" s="131">
        <f>Q188*H188</f>
        <v>0</v>
      </c>
      <c r="S188" s="131">
        <v>0</v>
      </c>
      <c r="T188" s="130">
        <f>S188*H188</f>
        <v>0</v>
      </c>
      <c r="AR188" s="128" t="s">
        <v>129</v>
      </c>
      <c r="AT188" s="128" t="s">
        <v>117</v>
      </c>
      <c r="AU188" s="128" t="s">
        <v>0</v>
      </c>
      <c r="AY188" s="103" t="s">
        <v>116</v>
      </c>
      <c r="BE188" s="129">
        <f>IF(N188="základní",J188,0)</f>
        <v>0</v>
      </c>
      <c r="BF188" s="129">
        <f>IF(N188="snížená",J188,0)</f>
        <v>0</v>
      </c>
      <c r="BG188" s="129">
        <f>IF(N188="zákl. přenesená",J188,0)</f>
        <v>0</v>
      </c>
      <c r="BH188" s="129">
        <f>IF(N188="sníž. přenesená",J188,0)</f>
        <v>0</v>
      </c>
      <c r="BI188" s="129">
        <f>IF(N188="nulová",J188,0)</f>
        <v>0</v>
      </c>
      <c r="BJ188" s="103" t="s">
        <v>5</v>
      </c>
      <c r="BK188" s="129">
        <f>ROUND(I188*H188,2)</f>
        <v>0</v>
      </c>
      <c r="BL188" s="103" t="s">
        <v>129</v>
      </c>
      <c r="BM188" s="128" t="s">
        <v>1354</v>
      </c>
    </row>
    <row r="189" spans="2:65" s="2" customFormat="1" ht="17.399999999999999">
      <c r="B189" s="3"/>
      <c r="D189" s="127" t="s">
        <v>112</v>
      </c>
      <c r="F189" s="126" t="s">
        <v>1353</v>
      </c>
      <c r="I189" s="122"/>
      <c r="L189" s="3"/>
      <c r="M189" s="125"/>
      <c r="T189" s="62"/>
      <c r="AT189" s="103" t="s">
        <v>112</v>
      </c>
      <c r="AU189" s="103" t="s">
        <v>0</v>
      </c>
    </row>
    <row r="190" spans="2:65" s="2" customFormat="1">
      <c r="B190" s="3"/>
      <c r="D190" s="124" t="s">
        <v>110</v>
      </c>
      <c r="F190" s="123" t="s">
        <v>1352</v>
      </c>
      <c r="I190" s="122"/>
      <c r="L190" s="3"/>
      <c r="M190" s="125"/>
      <c r="T190" s="62"/>
      <c r="AT190" s="103" t="s">
        <v>110</v>
      </c>
      <c r="AU190" s="103" t="s">
        <v>0</v>
      </c>
    </row>
    <row r="191" spans="2:65" s="155" customFormat="1">
      <c r="B191" s="159"/>
      <c r="D191" s="127" t="s">
        <v>154</v>
      </c>
      <c r="E191" s="156" t="s">
        <v>1</v>
      </c>
      <c r="F191" s="162" t="s">
        <v>1351</v>
      </c>
      <c r="H191" s="161">
        <v>271.8</v>
      </c>
      <c r="I191" s="160"/>
      <c r="L191" s="159"/>
      <c r="M191" s="158"/>
      <c r="T191" s="157"/>
      <c r="AT191" s="156" t="s">
        <v>154</v>
      </c>
      <c r="AU191" s="156" t="s">
        <v>0</v>
      </c>
      <c r="AV191" s="155" t="s">
        <v>0</v>
      </c>
      <c r="AW191" s="155" t="s">
        <v>82</v>
      </c>
      <c r="AX191" s="155" t="s">
        <v>38</v>
      </c>
      <c r="AY191" s="156" t="s">
        <v>116</v>
      </c>
    </row>
    <row r="192" spans="2:65" s="155" customFormat="1">
      <c r="B192" s="159"/>
      <c r="D192" s="127" t="s">
        <v>154</v>
      </c>
      <c r="E192" s="156" t="s">
        <v>1</v>
      </c>
      <c r="F192" s="162" t="s">
        <v>1350</v>
      </c>
      <c r="H192" s="161">
        <v>86.4</v>
      </c>
      <c r="I192" s="160"/>
      <c r="L192" s="159"/>
      <c r="M192" s="158"/>
      <c r="T192" s="157"/>
      <c r="AT192" s="156" t="s">
        <v>154</v>
      </c>
      <c r="AU192" s="156" t="s">
        <v>0</v>
      </c>
      <c r="AV192" s="155" t="s">
        <v>0</v>
      </c>
      <c r="AW192" s="155" t="s">
        <v>82</v>
      </c>
      <c r="AX192" s="155" t="s">
        <v>38</v>
      </c>
      <c r="AY192" s="156" t="s">
        <v>116</v>
      </c>
    </row>
    <row r="193" spans="2:65" s="175" customFormat="1">
      <c r="B193" s="179"/>
      <c r="D193" s="127" t="s">
        <v>154</v>
      </c>
      <c r="E193" s="176" t="s">
        <v>1</v>
      </c>
      <c r="F193" s="182" t="s">
        <v>414</v>
      </c>
      <c r="H193" s="181">
        <v>358.2</v>
      </c>
      <c r="I193" s="180"/>
      <c r="L193" s="179"/>
      <c r="M193" s="178"/>
      <c r="T193" s="177"/>
      <c r="AT193" s="176" t="s">
        <v>154</v>
      </c>
      <c r="AU193" s="176" t="s">
        <v>0</v>
      </c>
      <c r="AV193" s="175" t="s">
        <v>129</v>
      </c>
      <c r="AW193" s="175" t="s">
        <v>82</v>
      </c>
      <c r="AX193" s="175" t="s">
        <v>5</v>
      </c>
      <c r="AY193" s="176" t="s">
        <v>116</v>
      </c>
    </row>
    <row r="194" spans="2:65" s="2" customFormat="1" ht="37.799999999999997" customHeight="1">
      <c r="B194" s="3"/>
      <c r="C194" s="141" t="s">
        <v>744</v>
      </c>
      <c r="D194" s="141" t="s">
        <v>117</v>
      </c>
      <c r="E194" s="140" t="s">
        <v>716</v>
      </c>
      <c r="F194" s="139" t="s">
        <v>715</v>
      </c>
      <c r="G194" s="138" t="s">
        <v>190</v>
      </c>
      <c r="H194" s="137">
        <v>307.45400000000001</v>
      </c>
      <c r="I194" s="136"/>
      <c r="J194" s="135">
        <f>ROUND(I194*H194,2)</f>
        <v>0</v>
      </c>
      <c r="K194" s="134"/>
      <c r="L194" s="3"/>
      <c r="M194" s="133" t="s">
        <v>1</v>
      </c>
      <c r="N194" s="132" t="s">
        <v>74</v>
      </c>
      <c r="P194" s="131">
        <f>O194*H194</f>
        <v>0</v>
      </c>
      <c r="Q194" s="131">
        <v>0</v>
      </c>
      <c r="R194" s="131">
        <f>Q194*H194</f>
        <v>0</v>
      </c>
      <c r="S194" s="131">
        <v>0</v>
      </c>
      <c r="T194" s="130">
        <f>S194*H194</f>
        <v>0</v>
      </c>
      <c r="AR194" s="128" t="s">
        <v>129</v>
      </c>
      <c r="AT194" s="128" t="s">
        <v>117</v>
      </c>
      <c r="AU194" s="128" t="s">
        <v>0</v>
      </c>
      <c r="AY194" s="103" t="s">
        <v>116</v>
      </c>
      <c r="BE194" s="129">
        <f>IF(N194="základní",J194,0)</f>
        <v>0</v>
      </c>
      <c r="BF194" s="129">
        <f>IF(N194="snížená",J194,0)</f>
        <v>0</v>
      </c>
      <c r="BG194" s="129">
        <f>IF(N194="zákl. přenesená",J194,0)</f>
        <v>0</v>
      </c>
      <c r="BH194" s="129">
        <f>IF(N194="sníž. přenesená",J194,0)</f>
        <v>0</v>
      </c>
      <c r="BI194" s="129">
        <f>IF(N194="nulová",J194,0)</f>
        <v>0</v>
      </c>
      <c r="BJ194" s="103" t="s">
        <v>5</v>
      </c>
      <c r="BK194" s="129">
        <f>ROUND(I194*H194,2)</f>
        <v>0</v>
      </c>
      <c r="BL194" s="103" t="s">
        <v>129</v>
      </c>
      <c r="BM194" s="128" t="s">
        <v>1349</v>
      </c>
    </row>
    <row r="195" spans="2:65" s="2" customFormat="1" ht="34.799999999999997">
      <c r="B195" s="3"/>
      <c r="D195" s="127" t="s">
        <v>112</v>
      </c>
      <c r="F195" s="126" t="s">
        <v>713</v>
      </c>
      <c r="I195" s="122"/>
      <c r="L195" s="3"/>
      <c r="M195" s="125"/>
      <c r="T195" s="62"/>
      <c r="AT195" s="103" t="s">
        <v>112</v>
      </c>
      <c r="AU195" s="103" t="s">
        <v>0</v>
      </c>
    </row>
    <row r="196" spans="2:65" s="2" customFormat="1">
      <c r="B196" s="3"/>
      <c r="D196" s="124" t="s">
        <v>110</v>
      </c>
      <c r="F196" s="123" t="s">
        <v>712</v>
      </c>
      <c r="I196" s="122"/>
      <c r="L196" s="3"/>
      <c r="M196" s="125"/>
      <c r="T196" s="62"/>
      <c r="AT196" s="103" t="s">
        <v>110</v>
      </c>
      <c r="AU196" s="103" t="s">
        <v>0</v>
      </c>
    </row>
    <row r="197" spans="2:65" s="183" customFormat="1">
      <c r="B197" s="187"/>
      <c r="D197" s="127" t="s">
        <v>154</v>
      </c>
      <c r="E197" s="184" t="s">
        <v>1</v>
      </c>
      <c r="F197" s="189" t="s">
        <v>614</v>
      </c>
      <c r="H197" s="184" t="s">
        <v>1</v>
      </c>
      <c r="I197" s="188"/>
      <c r="L197" s="187"/>
      <c r="M197" s="186"/>
      <c r="T197" s="185"/>
      <c r="AT197" s="184" t="s">
        <v>154</v>
      </c>
      <c r="AU197" s="184" t="s">
        <v>0</v>
      </c>
      <c r="AV197" s="183" t="s">
        <v>5</v>
      </c>
      <c r="AW197" s="183" t="s">
        <v>82</v>
      </c>
      <c r="AX197" s="183" t="s">
        <v>38</v>
      </c>
      <c r="AY197" s="184" t="s">
        <v>116</v>
      </c>
    </row>
    <row r="198" spans="2:65" s="155" customFormat="1">
      <c r="B198" s="159"/>
      <c r="D198" s="127" t="s">
        <v>154</v>
      </c>
      <c r="E198" s="156" t="s">
        <v>1</v>
      </c>
      <c r="F198" s="162" t="s">
        <v>1330</v>
      </c>
      <c r="H198" s="161">
        <v>30.942</v>
      </c>
      <c r="I198" s="160"/>
      <c r="L198" s="159"/>
      <c r="M198" s="158"/>
      <c r="T198" s="157"/>
      <c r="AT198" s="156" t="s">
        <v>154</v>
      </c>
      <c r="AU198" s="156" t="s">
        <v>0</v>
      </c>
      <c r="AV198" s="155" t="s">
        <v>0</v>
      </c>
      <c r="AW198" s="155" t="s">
        <v>82</v>
      </c>
      <c r="AX198" s="155" t="s">
        <v>38</v>
      </c>
      <c r="AY198" s="156" t="s">
        <v>116</v>
      </c>
    </row>
    <row r="199" spans="2:65" s="155" customFormat="1">
      <c r="B199" s="159"/>
      <c r="D199" s="127" t="s">
        <v>154</v>
      </c>
      <c r="E199" s="156" t="s">
        <v>1</v>
      </c>
      <c r="F199" s="162" t="s">
        <v>1329</v>
      </c>
      <c r="H199" s="161">
        <v>82.512</v>
      </c>
      <c r="I199" s="160"/>
      <c r="L199" s="159"/>
      <c r="M199" s="158"/>
      <c r="T199" s="157"/>
      <c r="AT199" s="156" t="s">
        <v>154</v>
      </c>
      <c r="AU199" s="156" t="s">
        <v>0</v>
      </c>
      <c r="AV199" s="155" t="s">
        <v>0</v>
      </c>
      <c r="AW199" s="155" t="s">
        <v>82</v>
      </c>
      <c r="AX199" s="155" t="s">
        <v>38</v>
      </c>
      <c r="AY199" s="156" t="s">
        <v>116</v>
      </c>
    </row>
    <row r="200" spans="2:65" s="155" customFormat="1">
      <c r="B200" s="159"/>
      <c r="D200" s="127" t="s">
        <v>154</v>
      </c>
      <c r="E200" s="156" t="s">
        <v>1</v>
      </c>
      <c r="F200" s="162" t="s">
        <v>1348</v>
      </c>
      <c r="H200" s="161">
        <v>1.8</v>
      </c>
      <c r="I200" s="160"/>
      <c r="L200" s="159"/>
      <c r="M200" s="158"/>
      <c r="T200" s="157"/>
      <c r="AT200" s="156" t="s">
        <v>154</v>
      </c>
      <c r="AU200" s="156" t="s">
        <v>0</v>
      </c>
      <c r="AV200" s="155" t="s">
        <v>0</v>
      </c>
      <c r="AW200" s="155" t="s">
        <v>82</v>
      </c>
      <c r="AX200" s="155" t="s">
        <v>38</v>
      </c>
      <c r="AY200" s="156" t="s">
        <v>116</v>
      </c>
    </row>
    <row r="201" spans="2:65" s="190" customFormat="1">
      <c r="B201" s="194"/>
      <c r="D201" s="127" t="s">
        <v>154</v>
      </c>
      <c r="E201" s="191" t="s">
        <v>1</v>
      </c>
      <c r="F201" s="197" t="s">
        <v>583</v>
      </c>
      <c r="H201" s="196">
        <v>115.254</v>
      </c>
      <c r="I201" s="195"/>
      <c r="L201" s="194"/>
      <c r="M201" s="193"/>
      <c r="T201" s="192"/>
      <c r="AT201" s="191" t="s">
        <v>154</v>
      </c>
      <c r="AU201" s="191" t="s">
        <v>0</v>
      </c>
      <c r="AV201" s="190" t="s">
        <v>121</v>
      </c>
      <c r="AW201" s="190" t="s">
        <v>82</v>
      </c>
      <c r="AX201" s="190" t="s">
        <v>38</v>
      </c>
      <c r="AY201" s="191" t="s">
        <v>116</v>
      </c>
    </row>
    <row r="202" spans="2:65" s="183" customFormat="1">
      <c r="B202" s="187"/>
      <c r="D202" s="127" t="s">
        <v>154</v>
      </c>
      <c r="E202" s="184" t="s">
        <v>1</v>
      </c>
      <c r="F202" s="189" t="s">
        <v>645</v>
      </c>
      <c r="H202" s="184" t="s">
        <v>1</v>
      </c>
      <c r="I202" s="188"/>
      <c r="L202" s="187"/>
      <c r="M202" s="186"/>
      <c r="T202" s="185"/>
      <c r="AT202" s="184" t="s">
        <v>154</v>
      </c>
      <c r="AU202" s="184" t="s">
        <v>0</v>
      </c>
      <c r="AV202" s="183" t="s">
        <v>5</v>
      </c>
      <c r="AW202" s="183" t="s">
        <v>82</v>
      </c>
      <c r="AX202" s="183" t="s">
        <v>38</v>
      </c>
      <c r="AY202" s="184" t="s">
        <v>116</v>
      </c>
    </row>
    <row r="203" spans="2:65" s="155" customFormat="1">
      <c r="B203" s="159"/>
      <c r="D203" s="127" t="s">
        <v>154</v>
      </c>
      <c r="E203" s="156" t="s">
        <v>1</v>
      </c>
      <c r="F203" s="162" t="s">
        <v>1337</v>
      </c>
      <c r="H203" s="161">
        <v>147.506</v>
      </c>
      <c r="I203" s="160"/>
      <c r="L203" s="159"/>
      <c r="M203" s="158"/>
      <c r="T203" s="157"/>
      <c r="AT203" s="156" t="s">
        <v>154</v>
      </c>
      <c r="AU203" s="156" t="s">
        <v>0</v>
      </c>
      <c r="AV203" s="155" t="s">
        <v>0</v>
      </c>
      <c r="AW203" s="155" t="s">
        <v>82</v>
      </c>
      <c r="AX203" s="155" t="s">
        <v>38</v>
      </c>
      <c r="AY203" s="156" t="s">
        <v>116</v>
      </c>
    </row>
    <row r="204" spans="2:65" s="155" customFormat="1">
      <c r="B204" s="159"/>
      <c r="D204" s="127" t="s">
        <v>154</v>
      </c>
      <c r="E204" s="156" t="s">
        <v>1</v>
      </c>
      <c r="F204" s="162" t="s">
        <v>1336</v>
      </c>
      <c r="H204" s="161">
        <v>44.694000000000003</v>
      </c>
      <c r="I204" s="160"/>
      <c r="L204" s="159"/>
      <c r="M204" s="158"/>
      <c r="T204" s="157"/>
      <c r="AT204" s="156" t="s">
        <v>154</v>
      </c>
      <c r="AU204" s="156" t="s">
        <v>0</v>
      </c>
      <c r="AV204" s="155" t="s">
        <v>0</v>
      </c>
      <c r="AW204" s="155" t="s">
        <v>82</v>
      </c>
      <c r="AX204" s="155" t="s">
        <v>38</v>
      </c>
      <c r="AY204" s="156" t="s">
        <v>116</v>
      </c>
    </row>
    <row r="205" spans="2:65" s="190" customFormat="1">
      <c r="B205" s="194"/>
      <c r="D205" s="127" t="s">
        <v>154</v>
      </c>
      <c r="E205" s="191" t="s">
        <v>1</v>
      </c>
      <c r="F205" s="197" t="s">
        <v>583</v>
      </c>
      <c r="H205" s="196">
        <v>192.2</v>
      </c>
      <c r="I205" s="195"/>
      <c r="L205" s="194"/>
      <c r="M205" s="193"/>
      <c r="T205" s="192"/>
      <c r="AT205" s="191" t="s">
        <v>154</v>
      </c>
      <c r="AU205" s="191" t="s">
        <v>0</v>
      </c>
      <c r="AV205" s="190" t="s">
        <v>121</v>
      </c>
      <c r="AW205" s="190" t="s">
        <v>82</v>
      </c>
      <c r="AX205" s="190" t="s">
        <v>38</v>
      </c>
      <c r="AY205" s="191" t="s">
        <v>116</v>
      </c>
    </row>
    <row r="206" spans="2:65" s="175" customFormat="1">
      <c r="B206" s="179"/>
      <c r="D206" s="127" t="s">
        <v>154</v>
      </c>
      <c r="E206" s="176" t="s">
        <v>1</v>
      </c>
      <c r="F206" s="182" t="s">
        <v>414</v>
      </c>
      <c r="H206" s="181">
        <v>307.45400000000001</v>
      </c>
      <c r="I206" s="180"/>
      <c r="L206" s="179"/>
      <c r="M206" s="178"/>
      <c r="T206" s="177"/>
      <c r="AT206" s="176" t="s">
        <v>154</v>
      </c>
      <c r="AU206" s="176" t="s">
        <v>0</v>
      </c>
      <c r="AV206" s="175" t="s">
        <v>129</v>
      </c>
      <c r="AW206" s="175" t="s">
        <v>82</v>
      </c>
      <c r="AX206" s="175" t="s">
        <v>5</v>
      </c>
      <c r="AY206" s="176" t="s">
        <v>116</v>
      </c>
    </row>
    <row r="207" spans="2:65" s="2" customFormat="1" ht="37.799999999999997" customHeight="1">
      <c r="B207" s="3"/>
      <c r="C207" s="141" t="s">
        <v>738</v>
      </c>
      <c r="D207" s="141" t="s">
        <v>117</v>
      </c>
      <c r="E207" s="140" t="s">
        <v>707</v>
      </c>
      <c r="F207" s="139" t="s">
        <v>706</v>
      </c>
      <c r="G207" s="138" t="s">
        <v>190</v>
      </c>
      <c r="H207" s="137">
        <v>92.825999999999993</v>
      </c>
      <c r="I207" s="136"/>
      <c r="J207" s="135">
        <f>ROUND(I207*H207,2)</f>
        <v>0</v>
      </c>
      <c r="K207" s="134"/>
      <c r="L207" s="3"/>
      <c r="M207" s="133" t="s">
        <v>1</v>
      </c>
      <c r="N207" s="132" t="s">
        <v>74</v>
      </c>
      <c r="P207" s="131">
        <f>O207*H207</f>
        <v>0</v>
      </c>
      <c r="Q207" s="131">
        <v>0</v>
      </c>
      <c r="R207" s="131">
        <f>Q207*H207</f>
        <v>0</v>
      </c>
      <c r="S207" s="131">
        <v>0</v>
      </c>
      <c r="T207" s="130">
        <f>S207*H207</f>
        <v>0</v>
      </c>
      <c r="AR207" s="128" t="s">
        <v>129</v>
      </c>
      <c r="AT207" s="128" t="s">
        <v>117</v>
      </c>
      <c r="AU207" s="128" t="s">
        <v>0</v>
      </c>
      <c r="AY207" s="103" t="s">
        <v>116</v>
      </c>
      <c r="BE207" s="129">
        <f>IF(N207="základní",J207,0)</f>
        <v>0</v>
      </c>
      <c r="BF207" s="129">
        <f>IF(N207="snížená",J207,0)</f>
        <v>0</v>
      </c>
      <c r="BG207" s="129">
        <f>IF(N207="zákl. přenesená",J207,0)</f>
        <v>0</v>
      </c>
      <c r="BH207" s="129">
        <f>IF(N207="sníž. přenesená",J207,0)</f>
        <v>0</v>
      </c>
      <c r="BI207" s="129">
        <f>IF(N207="nulová",J207,0)</f>
        <v>0</v>
      </c>
      <c r="BJ207" s="103" t="s">
        <v>5</v>
      </c>
      <c r="BK207" s="129">
        <f>ROUND(I207*H207,2)</f>
        <v>0</v>
      </c>
      <c r="BL207" s="103" t="s">
        <v>129</v>
      </c>
      <c r="BM207" s="128" t="s">
        <v>1347</v>
      </c>
    </row>
    <row r="208" spans="2:65" s="2" customFormat="1" ht="34.799999999999997">
      <c r="B208" s="3"/>
      <c r="D208" s="127" t="s">
        <v>112</v>
      </c>
      <c r="F208" s="126" t="s">
        <v>704</v>
      </c>
      <c r="I208" s="122"/>
      <c r="L208" s="3"/>
      <c r="M208" s="125"/>
      <c r="T208" s="62"/>
      <c r="AT208" s="103" t="s">
        <v>112</v>
      </c>
      <c r="AU208" s="103" t="s">
        <v>0</v>
      </c>
    </row>
    <row r="209" spans="2:65" s="2" customFormat="1">
      <c r="B209" s="3"/>
      <c r="D209" s="124" t="s">
        <v>110</v>
      </c>
      <c r="F209" s="123" t="s">
        <v>703</v>
      </c>
      <c r="I209" s="122"/>
      <c r="L209" s="3"/>
      <c r="M209" s="125"/>
      <c r="T209" s="62"/>
      <c r="AT209" s="103" t="s">
        <v>110</v>
      </c>
      <c r="AU209" s="103" t="s">
        <v>0</v>
      </c>
    </row>
    <row r="210" spans="2:65" s="183" customFormat="1">
      <c r="B210" s="187"/>
      <c r="D210" s="127" t="s">
        <v>154</v>
      </c>
      <c r="E210" s="184" t="s">
        <v>1</v>
      </c>
      <c r="F210" s="189" t="s">
        <v>614</v>
      </c>
      <c r="H210" s="184" t="s">
        <v>1</v>
      </c>
      <c r="I210" s="188"/>
      <c r="L210" s="187"/>
      <c r="M210" s="186"/>
      <c r="T210" s="185"/>
      <c r="AT210" s="184" t="s">
        <v>154</v>
      </c>
      <c r="AU210" s="184" t="s">
        <v>0</v>
      </c>
      <c r="AV210" s="183" t="s">
        <v>5</v>
      </c>
      <c r="AW210" s="183" t="s">
        <v>82</v>
      </c>
      <c r="AX210" s="183" t="s">
        <v>38</v>
      </c>
      <c r="AY210" s="184" t="s">
        <v>116</v>
      </c>
    </row>
    <row r="211" spans="2:65" s="155" customFormat="1">
      <c r="B211" s="159"/>
      <c r="D211" s="127" t="s">
        <v>154</v>
      </c>
      <c r="E211" s="156" t="s">
        <v>1</v>
      </c>
      <c r="F211" s="162" t="s">
        <v>1328</v>
      </c>
      <c r="H211" s="161">
        <v>82.512</v>
      </c>
      <c r="I211" s="160"/>
      <c r="L211" s="159"/>
      <c r="M211" s="158"/>
      <c r="T211" s="157"/>
      <c r="AT211" s="156" t="s">
        <v>154</v>
      </c>
      <c r="AU211" s="156" t="s">
        <v>0</v>
      </c>
      <c r="AV211" s="155" t="s">
        <v>0</v>
      </c>
      <c r="AW211" s="155" t="s">
        <v>82</v>
      </c>
      <c r="AX211" s="155" t="s">
        <v>38</v>
      </c>
      <c r="AY211" s="156" t="s">
        <v>116</v>
      </c>
    </row>
    <row r="212" spans="2:65" s="155" customFormat="1">
      <c r="B212" s="159"/>
      <c r="D212" s="127" t="s">
        <v>154</v>
      </c>
      <c r="E212" s="156" t="s">
        <v>1</v>
      </c>
      <c r="F212" s="162" t="s">
        <v>1327</v>
      </c>
      <c r="H212" s="161">
        <v>10.314</v>
      </c>
      <c r="I212" s="160"/>
      <c r="L212" s="159"/>
      <c r="M212" s="158"/>
      <c r="T212" s="157"/>
      <c r="AT212" s="156" t="s">
        <v>154</v>
      </c>
      <c r="AU212" s="156" t="s">
        <v>0</v>
      </c>
      <c r="AV212" s="155" t="s">
        <v>0</v>
      </c>
      <c r="AW212" s="155" t="s">
        <v>82</v>
      </c>
      <c r="AX212" s="155" t="s">
        <v>38</v>
      </c>
      <c r="AY212" s="156" t="s">
        <v>116</v>
      </c>
    </row>
    <row r="213" spans="2:65" s="175" customFormat="1">
      <c r="B213" s="179"/>
      <c r="D213" s="127" t="s">
        <v>154</v>
      </c>
      <c r="E213" s="176" t="s">
        <v>1</v>
      </c>
      <c r="F213" s="182" t="s">
        <v>414</v>
      </c>
      <c r="H213" s="181">
        <v>92.825999999999993</v>
      </c>
      <c r="I213" s="180"/>
      <c r="L213" s="179"/>
      <c r="M213" s="178"/>
      <c r="T213" s="177"/>
      <c r="AT213" s="176" t="s">
        <v>154</v>
      </c>
      <c r="AU213" s="176" t="s">
        <v>0</v>
      </c>
      <c r="AV213" s="175" t="s">
        <v>129</v>
      </c>
      <c r="AW213" s="175" t="s">
        <v>82</v>
      </c>
      <c r="AX213" s="175" t="s">
        <v>5</v>
      </c>
      <c r="AY213" s="176" t="s">
        <v>116</v>
      </c>
    </row>
    <row r="214" spans="2:65" s="2" customFormat="1" ht="37.799999999999997" customHeight="1">
      <c r="B214" s="3"/>
      <c r="C214" s="141" t="s">
        <v>731</v>
      </c>
      <c r="D214" s="141" t="s">
        <v>117</v>
      </c>
      <c r="E214" s="140" t="s">
        <v>695</v>
      </c>
      <c r="F214" s="139" t="s">
        <v>694</v>
      </c>
      <c r="G214" s="138" t="s">
        <v>190</v>
      </c>
      <c r="H214" s="137">
        <v>110.834</v>
      </c>
      <c r="I214" s="136"/>
      <c r="J214" s="135">
        <f>ROUND(I214*H214,2)</f>
        <v>0</v>
      </c>
      <c r="K214" s="134"/>
      <c r="L214" s="3"/>
      <c r="M214" s="133" t="s">
        <v>1</v>
      </c>
      <c r="N214" s="132" t="s">
        <v>74</v>
      </c>
      <c r="P214" s="131">
        <f>O214*H214</f>
        <v>0</v>
      </c>
      <c r="Q214" s="131">
        <v>0</v>
      </c>
      <c r="R214" s="131">
        <f>Q214*H214</f>
        <v>0</v>
      </c>
      <c r="S214" s="131">
        <v>0</v>
      </c>
      <c r="T214" s="130">
        <f>S214*H214</f>
        <v>0</v>
      </c>
      <c r="AR214" s="128" t="s">
        <v>129</v>
      </c>
      <c r="AT214" s="128" t="s">
        <v>117</v>
      </c>
      <c r="AU214" s="128" t="s">
        <v>0</v>
      </c>
      <c r="AY214" s="103" t="s">
        <v>116</v>
      </c>
      <c r="BE214" s="129">
        <f>IF(N214="základní",J214,0)</f>
        <v>0</v>
      </c>
      <c r="BF214" s="129">
        <f>IF(N214="snížená",J214,0)</f>
        <v>0</v>
      </c>
      <c r="BG214" s="129">
        <f>IF(N214="zákl. přenesená",J214,0)</f>
        <v>0</v>
      </c>
      <c r="BH214" s="129">
        <f>IF(N214="sníž. přenesená",J214,0)</f>
        <v>0</v>
      </c>
      <c r="BI214" s="129">
        <f>IF(N214="nulová",J214,0)</f>
        <v>0</v>
      </c>
      <c r="BJ214" s="103" t="s">
        <v>5</v>
      </c>
      <c r="BK214" s="129">
        <f>ROUND(I214*H214,2)</f>
        <v>0</v>
      </c>
      <c r="BL214" s="103" t="s">
        <v>129</v>
      </c>
      <c r="BM214" s="128" t="s">
        <v>1346</v>
      </c>
    </row>
    <row r="215" spans="2:65" s="2" customFormat="1" ht="34.799999999999997">
      <c r="B215" s="3"/>
      <c r="D215" s="127" t="s">
        <v>112</v>
      </c>
      <c r="F215" s="126" t="s">
        <v>692</v>
      </c>
      <c r="I215" s="122"/>
      <c r="L215" s="3"/>
      <c r="M215" s="125"/>
      <c r="T215" s="62"/>
      <c r="AT215" s="103" t="s">
        <v>112</v>
      </c>
      <c r="AU215" s="103" t="s">
        <v>0</v>
      </c>
    </row>
    <row r="216" spans="2:65" s="2" customFormat="1">
      <c r="B216" s="3"/>
      <c r="D216" s="124" t="s">
        <v>110</v>
      </c>
      <c r="F216" s="123" t="s">
        <v>691</v>
      </c>
      <c r="I216" s="122"/>
      <c r="L216" s="3"/>
      <c r="M216" s="125"/>
      <c r="T216" s="62"/>
      <c r="AT216" s="103" t="s">
        <v>110</v>
      </c>
      <c r="AU216" s="103" t="s">
        <v>0</v>
      </c>
    </row>
    <row r="217" spans="2:65" s="183" customFormat="1">
      <c r="B217" s="187"/>
      <c r="D217" s="127" t="s">
        <v>154</v>
      </c>
      <c r="E217" s="184" t="s">
        <v>1</v>
      </c>
      <c r="F217" s="189" t="s">
        <v>662</v>
      </c>
      <c r="H217" s="184" t="s">
        <v>1</v>
      </c>
      <c r="I217" s="188"/>
      <c r="L217" s="187"/>
      <c r="M217" s="186"/>
      <c r="T217" s="185"/>
      <c r="AT217" s="184" t="s">
        <v>154</v>
      </c>
      <c r="AU217" s="184" t="s">
        <v>0</v>
      </c>
      <c r="AV217" s="183" t="s">
        <v>5</v>
      </c>
      <c r="AW217" s="183" t="s">
        <v>82</v>
      </c>
      <c r="AX217" s="183" t="s">
        <v>38</v>
      </c>
      <c r="AY217" s="184" t="s">
        <v>116</v>
      </c>
    </row>
    <row r="218" spans="2:65" s="155" customFormat="1">
      <c r="B218" s="159"/>
      <c r="D218" s="127" t="s">
        <v>154</v>
      </c>
      <c r="E218" s="156" t="s">
        <v>1</v>
      </c>
      <c r="F218" s="162" t="s">
        <v>1330</v>
      </c>
      <c r="H218" s="161">
        <v>30.942</v>
      </c>
      <c r="I218" s="160"/>
      <c r="L218" s="159"/>
      <c r="M218" s="158"/>
      <c r="T218" s="157"/>
      <c r="AT218" s="156" t="s">
        <v>154</v>
      </c>
      <c r="AU218" s="156" t="s">
        <v>0</v>
      </c>
      <c r="AV218" s="155" t="s">
        <v>0</v>
      </c>
      <c r="AW218" s="155" t="s">
        <v>82</v>
      </c>
      <c r="AX218" s="155" t="s">
        <v>38</v>
      </c>
      <c r="AY218" s="156" t="s">
        <v>116</v>
      </c>
    </row>
    <row r="219" spans="2:65" s="155" customFormat="1">
      <c r="B219" s="159"/>
      <c r="D219" s="127" t="s">
        <v>154</v>
      </c>
      <c r="E219" s="156" t="s">
        <v>1</v>
      </c>
      <c r="F219" s="162" t="s">
        <v>1329</v>
      </c>
      <c r="H219" s="161">
        <v>82.512</v>
      </c>
      <c r="I219" s="160"/>
      <c r="L219" s="159"/>
      <c r="M219" s="158"/>
      <c r="T219" s="157"/>
      <c r="AT219" s="156" t="s">
        <v>154</v>
      </c>
      <c r="AU219" s="156" t="s">
        <v>0</v>
      </c>
      <c r="AV219" s="155" t="s">
        <v>0</v>
      </c>
      <c r="AW219" s="155" t="s">
        <v>82</v>
      </c>
      <c r="AX219" s="155" t="s">
        <v>38</v>
      </c>
      <c r="AY219" s="156" t="s">
        <v>116</v>
      </c>
    </row>
    <row r="220" spans="2:65" s="155" customFormat="1">
      <c r="B220" s="159"/>
      <c r="D220" s="127" t="s">
        <v>154</v>
      </c>
      <c r="E220" s="156" t="s">
        <v>1</v>
      </c>
      <c r="F220" s="162" t="s">
        <v>1345</v>
      </c>
      <c r="H220" s="161">
        <v>-2.62</v>
      </c>
      <c r="I220" s="160"/>
      <c r="L220" s="159"/>
      <c r="M220" s="158"/>
      <c r="T220" s="157"/>
      <c r="AT220" s="156" t="s">
        <v>154</v>
      </c>
      <c r="AU220" s="156" t="s">
        <v>0</v>
      </c>
      <c r="AV220" s="155" t="s">
        <v>0</v>
      </c>
      <c r="AW220" s="155" t="s">
        <v>82</v>
      </c>
      <c r="AX220" s="155" t="s">
        <v>38</v>
      </c>
      <c r="AY220" s="156" t="s">
        <v>116</v>
      </c>
    </row>
    <row r="221" spans="2:65" s="175" customFormat="1">
      <c r="B221" s="179"/>
      <c r="D221" s="127" t="s">
        <v>154</v>
      </c>
      <c r="E221" s="176" t="s">
        <v>1</v>
      </c>
      <c r="F221" s="182" t="s">
        <v>414</v>
      </c>
      <c r="H221" s="181">
        <v>110.834</v>
      </c>
      <c r="I221" s="180"/>
      <c r="L221" s="179"/>
      <c r="M221" s="178"/>
      <c r="T221" s="177"/>
      <c r="AT221" s="176" t="s">
        <v>154</v>
      </c>
      <c r="AU221" s="176" t="s">
        <v>0</v>
      </c>
      <c r="AV221" s="175" t="s">
        <v>129</v>
      </c>
      <c r="AW221" s="175" t="s">
        <v>82</v>
      </c>
      <c r="AX221" s="175" t="s">
        <v>5</v>
      </c>
      <c r="AY221" s="176" t="s">
        <v>116</v>
      </c>
    </row>
    <row r="222" spans="2:65" s="2" customFormat="1" ht="37.799999999999997" customHeight="1">
      <c r="B222" s="3"/>
      <c r="C222" s="141" t="s">
        <v>725</v>
      </c>
      <c r="D222" s="141" t="s">
        <v>117</v>
      </c>
      <c r="E222" s="140" t="s">
        <v>687</v>
      </c>
      <c r="F222" s="139" t="s">
        <v>686</v>
      </c>
      <c r="G222" s="138" t="s">
        <v>190</v>
      </c>
      <c r="H222" s="137">
        <v>1662.51</v>
      </c>
      <c r="I222" s="136"/>
      <c r="J222" s="135">
        <f>ROUND(I222*H222,2)</f>
        <v>0</v>
      </c>
      <c r="K222" s="134"/>
      <c r="L222" s="3"/>
      <c r="M222" s="133" t="s">
        <v>1</v>
      </c>
      <c r="N222" s="132" t="s">
        <v>74</v>
      </c>
      <c r="P222" s="131">
        <f>O222*H222</f>
        <v>0</v>
      </c>
      <c r="Q222" s="131">
        <v>0</v>
      </c>
      <c r="R222" s="131">
        <f>Q222*H222</f>
        <v>0</v>
      </c>
      <c r="S222" s="131">
        <v>0</v>
      </c>
      <c r="T222" s="130">
        <f>S222*H222</f>
        <v>0</v>
      </c>
      <c r="AR222" s="128" t="s">
        <v>129</v>
      </c>
      <c r="AT222" s="128" t="s">
        <v>117</v>
      </c>
      <c r="AU222" s="128" t="s">
        <v>0</v>
      </c>
      <c r="AY222" s="103" t="s">
        <v>116</v>
      </c>
      <c r="BE222" s="129">
        <f>IF(N222="základní",J222,0)</f>
        <v>0</v>
      </c>
      <c r="BF222" s="129">
        <f>IF(N222="snížená",J222,0)</f>
        <v>0</v>
      </c>
      <c r="BG222" s="129">
        <f>IF(N222="zákl. přenesená",J222,0)</f>
        <v>0</v>
      </c>
      <c r="BH222" s="129">
        <f>IF(N222="sníž. přenesená",J222,0)</f>
        <v>0</v>
      </c>
      <c r="BI222" s="129">
        <f>IF(N222="nulová",J222,0)</f>
        <v>0</v>
      </c>
      <c r="BJ222" s="103" t="s">
        <v>5</v>
      </c>
      <c r="BK222" s="129">
        <f>ROUND(I222*H222,2)</f>
        <v>0</v>
      </c>
      <c r="BL222" s="103" t="s">
        <v>129</v>
      </c>
      <c r="BM222" s="128" t="s">
        <v>1344</v>
      </c>
    </row>
    <row r="223" spans="2:65" s="2" customFormat="1" ht="34.799999999999997">
      <c r="B223" s="3"/>
      <c r="D223" s="127" t="s">
        <v>112</v>
      </c>
      <c r="F223" s="126" t="s">
        <v>684</v>
      </c>
      <c r="I223" s="122"/>
      <c r="L223" s="3"/>
      <c r="M223" s="125"/>
      <c r="T223" s="62"/>
      <c r="AT223" s="103" t="s">
        <v>112</v>
      </c>
      <c r="AU223" s="103" t="s">
        <v>0</v>
      </c>
    </row>
    <row r="224" spans="2:65" s="2" customFormat="1">
      <c r="B224" s="3"/>
      <c r="D224" s="124" t="s">
        <v>110</v>
      </c>
      <c r="F224" s="123" t="s">
        <v>683</v>
      </c>
      <c r="I224" s="122"/>
      <c r="L224" s="3"/>
      <c r="M224" s="125"/>
      <c r="T224" s="62"/>
      <c r="AT224" s="103" t="s">
        <v>110</v>
      </c>
      <c r="AU224" s="103" t="s">
        <v>0</v>
      </c>
    </row>
    <row r="225" spans="2:65" s="183" customFormat="1">
      <c r="B225" s="187"/>
      <c r="D225" s="127" t="s">
        <v>154</v>
      </c>
      <c r="E225" s="184" t="s">
        <v>1</v>
      </c>
      <c r="F225" s="189" t="s">
        <v>655</v>
      </c>
      <c r="H225" s="184" t="s">
        <v>1</v>
      </c>
      <c r="I225" s="188"/>
      <c r="L225" s="187"/>
      <c r="M225" s="186"/>
      <c r="T225" s="185"/>
      <c r="AT225" s="184" t="s">
        <v>154</v>
      </c>
      <c r="AU225" s="184" t="s">
        <v>0</v>
      </c>
      <c r="AV225" s="183" t="s">
        <v>5</v>
      </c>
      <c r="AW225" s="183" t="s">
        <v>82</v>
      </c>
      <c r="AX225" s="183" t="s">
        <v>38</v>
      </c>
      <c r="AY225" s="184" t="s">
        <v>116</v>
      </c>
    </row>
    <row r="226" spans="2:65" s="155" customFormat="1">
      <c r="B226" s="159"/>
      <c r="D226" s="127" t="s">
        <v>154</v>
      </c>
      <c r="E226" s="156" t="s">
        <v>1</v>
      </c>
      <c r="F226" s="162" t="s">
        <v>1343</v>
      </c>
      <c r="H226" s="161">
        <v>1662.51</v>
      </c>
      <c r="I226" s="160"/>
      <c r="L226" s="159"/>
      <c r="M226" s="158"/>
      <c r="T226" s="157"/>
      <c r="AT226" s="156" t="s">
        <v>154</v>
      </c>
      <c r="AU226" s="156" t="s">
        <v>0</v>
      </c>
      <c r="AV226" s="155" t="s">
        <v>0</v>
      </c>
      <c r="AW226" s="155" t="s">
        <v>82</v>
      </c>
      <c r="AX226" s="155" t="s">
        <v>5</v>
      </c>
      <c r="AY226" s="156" t="s">
        <v>116</v>
      </c>
    </row>
    <row r="227" spans="2:65" s="2" customFormat="1" ht="37.799999999999997" customHeight="1">
      <c r="B227" s="3"/>
      <c r="C227" s="141" t="s">
        <v>717</v>
      </c>
      <c r="D227" s="141" t="s">
        <v>117</v>
      </c>
      <c r="E227" s="140" t="s">
        <v>680</v>
      </c>
      <c r="F227" s="139" t="s">
        <v>679</v>
      </c>
      <c r="G227" s="138" t="s">
        <v>190</v>
      </c>
      <c r="H227" s="137">
        <v>92.825999999999993</v>
      </c>
      <c r="I227" s="136"/>
      <c r="J227" s="135">
        <f>ROUND(I227*H227,2)</f>
        <v>0</v>
      </c>
      <c r="K227" s="134"/>
      <c r="L227" s="3"/>
      <c r="M227" s="133" t="s">
        <v>1</v>
      </c>
      <c r="N227" s="132" t="s">
        <v>74</v>
      </c>
      <c r="P227" s="131">
        <f>O227*H227</f>
        <v>0</v>
      </c>
      <c r="Q227" s="131">
        <v>0</v>
      </c>
      <c r="R227" s="131">
        <f>Q227*H227</f>
        <v>0</v>
      </c>
      <c r="S227" s="131">
        <v>0</v>
      </c>
      <c r="T227" s="130">
        <f>S227*H227</f>
        <v>0</v>
      </c>
      <c r="AR227" s="128" t="s">
        <v>129</v>
      </c>
      <c r="AT227" s="128" t="s">
        <v>117</v>
      </c>
      <c r="AU227" s="128" t="s">
        <v>0</v>
      </c>
      <c r="AY227" s="103" t="s">
        <v>116</v>
      </c>
      <c r="BE227" s="129">
        <f>IF(N227="základní",J227,0)</f>
        <v>0</v>
      </c>
      <c r="BF227" s="129">
        <f>IF(N227="snížená",J227,0)</f>
        <v>0</v>
      </c>
      <c r="BG227" s="129">
        <f>IF(N227="zákl. přenesená",J227,0)</f>
        <v>0</v>
      </c>
      <c r="BH227" s="129">
        <f>IF(N227="sníž. přenesená",J227,0)</f>
        <v>0</v>
      </c>
      <c r="BI227" s="129">
        <f>IF(N227="nulová",J227,0)</f>
        <v>0</v>
      </c>
      <c r="BJ227" s="103" t="s">
        <v>5</v>
      </c>
      <c r="BK227" s="129">
        <f>ROUND(I227*H227,2)</f>
        <v>0</v>
      </c>
      <c r="BL227" s="103" t="s">
        <v>129</v>
      </c>
      <c r="BM227" s="128" t="s">
        <v>1342</v>
      </c>
    </row>
    <row r="228" spans="2:65" s="2" customFormat="1" ht="34.799999999999997">
      <c r="B228" s="3"/>
      <c r="D228" s="127" t="s">
        <v>112</v>
      </c>
      <c r="F228" s="126" t="s">
        <v>677</v>
      </c>
      <c r="I228" s="122"/>
      <c r="L228" s="3"/>
      <c r="M228" s="125"/>
      <c r="T228" s="62"/>
      <c r="AT228" s="103" t="s">
        <v>112</v>
      </c>
      <c r="AU228" s="103" t="s">
        <v>0</v>
      </c>
    </row>
    <row r="229" spans="2:65" s="2" customFormat="1">
      <c r="B229" s="3"/>
      <c r="D229" s="124" t="s">
        <v>110</v>
      </c>
      <c r="F229" s="123" t="s">
        <v>676</v>
      </c>
      <c r="I229" s="122"/>
      <c r="L229" s="3"/>
      <c r="M229" s="125"/>
      <c r="T229" s="62"/>
      <c r="AT229" s="103" t="s">
        <v>110</v>
      </c>
      <c r="AU229" s="103" t="s">
        <v>0</v>
      </c>
    </row>
    <row r="230" spans="2:65" s="183" customFormat="1">
      <c r="B230" s="187"/>
      <c r="D230" s="127" t="s">
        <v>154</v>
      </c>
      <c r="E230" s="184" t="s">
        <v>1</v>
      </c>
      <c r="F230" s="189" t="s">
        <v>662</v>
      </c>
      <c r="H230" s="184" t="s">
        <v>1</v>
      </c>
      <c r="I230" s="188"/>
      <c r="L230" s="187"/>
      <c r="M230" s="186"/>
      <c r="T230" s="185"/>
      <c r="AT230" s="184" t="s">
        <v>154</v>
      </c>
      <c r="AU230" s="184" t="s">
        <v>0</v>
      </c>
      <c r="AV230" s="183" t="s">
        <v>5</v>
      </c>
      <c r="AW230" s="183" t="s">
        <v>82</v>
      </c>
      <c r="AX230" s="183" t="s">
        <v>38</v>
      </c>
      <c r="AY230" s="184" t="s">
        <v>116</v>
      </c>
    </row>
    <row r="231" spans="2:65" s="155" customFormat="1">
      <c r="B231" s="159"/>
      <c r="D231" s="127" t="s">
        <v>154</v>
      </c>
      <c r="E231" s="156" t="s">
        <v>1</v>
      </c>
      <c r="F231" s="162" t="s">
        <v>1328</v>
      </c>
      <c r="H231" s="161">
        <v>82.512</v>
      </c>
      <c r="I231" s="160"/>
      <c r="L231" s="159"/>
      <c r="M231" s="158"/>
      <c r="T231" s="157"/>
      <c r="AT231" s="156" t="s">
        <v>154</v>
      </c>
      <c r="AU231" s="156" t="s">
        <v>0</v>
      </c>
      <c r="AV231" s="155" t="s">
        <v>0</v>
      </c>
      <c r="AW231" s="155" t="s">
        <v>82</v>
      </c>
      <c r="AX231" s="155" t="s">
        <v>38</v>
      </c>
      <c r="AY231" s="156" t="s">
        <v>116</v>
      </c>
    </row>
    <row r="232" spans="2:65" s="155" customFormat="1">
      <c r="B232" s="159"/>
      <c r="D232" s="127" t="s">
        <v>154</v>
      </c>
      <c r="E232" s="156" t="s">
        <v>1</v>
      </c>
      <c r="F232" s="162" t="s">
        <v>1327</v>
      </c>
      <c r="H232" s="161">
        <v>10.314</v>
      </c>
      <c r="I232" s="160"/>
      <c r="L232" s="159"/>
      <c r="M232" s="158"/>
      <c r="T232" s="157"/>
      <c r="AT232" s="156" t="s">
        <v>154</v>
      </c>
      <c r="AU232" s="156" t="s">
        <v>0</v>
      </c>
      <c r="AV232" s="155" t="s">
        <v>0</v>
      </c>
      <c r="AW232" s="155" t="s">
        <v>82</v>
      </c>
      <c r="AX232" s="155" t="s">
        <v>38</v>
      </c>
      <c r="AY232" s="156" t="s">
        <v>116</v>
      </c>
    </row>
    <row r="233" spans="2:65" s="175" customFormat="1">
      <c r="B233" s="179"/>
      <c r="D233" s="127" t="s">
        <v>154</v>
      </c>
      <c r="E233" s="176" t="s">
        <v>1</v>
      </c>
      <c r="F233" s="182" t="s">
        <v>414</v>
      </c>
      <c r="H233" s="181">
        <v>92.825999999999993</v>
      </c>
      <c r="I233" s="180"/>
      <c r="L233" s="179"/>
      <c r="M233" s="178"/>
      <c r="T233" s="177"/>
      <c r="AT233" s="176" t="s">
        <v>154</v>
      </c>
      <c r="AU233" s="176" t="s">
        <v>0</v>
      </c>
      <c r="AV233" s="175" t="s">
        <v>129</v>
      </c>
      <c r="AW233" s="175" t="s">
        <v>82</v>
      </c>
      <c r="AX233" s="175" t="s">
        <v>5</v>
      </c>
      <c r="AY233" s="176" t="s">
        <v>116</v>
      </c>
    </row>
    <row r="234" spans="2:65" s="2" customFormat="1" ht="37.799999999999997" customHeight="1">
      <c r="B234" s="3"/>
      <c r="C234" s="141" t="s">
        <v>105</v>
      </c>
      <c r="D234" s="141" t="s">
        <v>117</v>
      </c>
      <c r="E234" s="140" t="s">
        <v>674</v>
      </c>
      <c r="F234" s="139" t="s">
        <v>673</v>
      </c>
      <c r="G234" s="138" t="s">
        <v>190</v>
      </c>
      <c r="H234" s="137">
        <v>1392.39</v>
      </c>
      <c r="I234" s="136"/>
      <c r="J234" s="135">
        <f>ROUND(I234*H234,2)</f>
        <v>0</v>
      </c>
      <c r="K234" s="134"/>
      <c r="L234" s="3"/>
      <c r="M234" s="133" t="s">
        <v>1</v>
      </c>
      <c r="N234" s="132" t="s">
        <v>74</v>
      </c>
      <c r="P234" s="131">
        <f>O234*H234</f>
        <v>0</v>
      </c>
      <c r="Q234" s="131">
        <v>0</v>
      </c>
      <c r="R234" s="131">
        <f>Q234*H234</f>
        <v>0</v>
      </c>
      <c r="S234" s="131">
        <v>0</v>
      </c>
      <c r="T234" s="130">
        <f>S234*H234</f>
        <v>0</v>
      </c>
      <c r="AR234" s="128" t="s">
        <v>129</v>
      </c>
      <c r="AT234" s="128" t="s">
        <v>117</v>
      </c>
      <c r="AU234" s="128" t="s">
        <v>0</v>
      </c>
      <c r="AY234" s="103" t="s">
        <v>116</v>
      </c>
      <c r="BE234" s="129">
        <f>IF(N234="základní",J234,0)</f>
        <v>0</v>
      </c>
      <c r="BF234" s="129">
        <f>IF(N234="snížená",J234,0)</f>
        <v>0</v>
      </c>
      <c r="BG234" s="129">
        <f>IF(N234="zákl. přenesená",J234,0)</f>
        <v>0</v>
      </c>
      <c r="BH234" s="129">
        <f>IF(N234="sníž. přenesená",J234,0)</f>
        <v>0</v>
      </c>
      <c r="BI234" s="129">
        <f>IF(N234="nulová",J234,0)</f>
        <v>0</v>
      </c>
      <c r="BJ234" s="103" t="s">
        <v>5</v>
      </c>
      <c r="BK234" s="129">
        <f>ROUND(I234*H234,2)</f>
        <v>0</v>
      </c>
      <c r="BL234" s="103" t="s">
        <v>129</v>
      </c>
      <c r="BM234" s="128" t="s">
        <v>1341</v>
      </c>
    </row>
    <row r="235" spans="2:65" s="2" customFormat="1" ht="34.799999999999997">
      <c r="B235" s="3"/>
      <c r="D235" s="127" t="s">
        <v>112</v>
      </c>
      <c r="F235" s="126" t="s">
        <v>671</v>
      </c>
      <c r="I235" s="122"/>
      <c r="L235" s="3"/>
      <c r="M235" s="125"/>
      <c r="T235" s="62"/>
      <c r="AT235" s="103" t="s">
        <v>112</v>
      </c>
      <c r="AU235" s="103" t="s">
        <v>0</v>
      </c>
    </row>
    <row r="236" spans="2:65" s="2" customFormat="1">
      <c r="B236" s="3"/>
      <c r="D236" s="124" t="s">
        <v>110</v>
      </c>
      <c r="F236" s="123" t="s">
        <v>670</v>
      </c>
      <c r="I236" s="122"/>
      <c r="L236" s="3"/>
      <c r="M236" s="125"/>
      <c r="T236" s="62"/>
      <c r="AT236" s="103" t="s">
        <v>110</v>
      </c>
      <c r="AU236" s="103" t="s">
        <v>0</v>
      </c>
    </row>
    <row r="237" spans="2:65" s="183" customFormat="1">
      <c r="B237" s="187"/>
      <c r="D237" s="127" t="s">
        <v>154</v>
      </c>
      <c r="E237" s="184" t="s">
        <v>1</v>
      </c>
      <c r="F237" s="189" t="s">
        <v>655</v>
      </c>
      <c r="H237" s="184" t="s">
        <v>1</v>
      </c>
      <c r="I237" s="188"/>
      <c r="L237" s="187"/>
      <c r="M237" s="186"/>
      <c r="T237" s="185"/>
      <c r="AT237" s="184" t="s">
        <v>154</v>
      </c>
      <c r="AU237" s="184" t="s">
        <v>0</v>
      </c>
      <c r="AV237" s="183" t="s">
        <v>5</v>
      </c>
      <c r="AW237" s="183" t="s">
        <v>82</v>
      </c>
      <c r="AX237" s="183" t="s">
        <v>38</v>
      </c>
      <c r="AY237" s="184" t="s">
        <v>116</v>
      </c>
    </row>
    <row r="238" spans="2:65" s="155" customFormat="1">
      <c r="B238" s="159"/>
      <c r="D238" s="127" t="s">
        <v>154</v>
      </c>
      <c r="E238" s="156" t="s">
        <v>1</v>
      </c>
      <c r="F238" s="162" t="s">
        <v>1340</v>
      </c>
      <c r="H238" s="161">
        <v>1392.39</v>
      </c>
      <c r="I238" s="160"/>
      <c r="L238" s="159"/>
      <c r="M238" s="158"/>
      <c r="T238" s="157"/>
      <c r="AT238" s="156" t="s">
        <v>154</v>
      </c>
      <c r="AU238" s="156" t="s">
        <v>0</v>
      </c>
      <c r="AV238" s="155" t="s">
        <v>0</v>
      </c>
      <c r="AW238" s="155" t="s">
        <v>82</v>
      </c>
      <c r="AX238" s="155" t="s">
        <v>5</v>
      </c>
      <c r="AY238" s="156" t="s">
        <v>116</v>
      </c>
    </row>
    <row r="239" spans="2:65" s="2" customFormat="1" ht="24.15" customHeight="1">
      <c r="B239" s="3"/>
      <c r="C239" s="141" t="s">
        <v>702</v>
      </c>
      <c r="D239" s="141" t="s">
        <v>117</v>
      </c>
      <c r="E239" s="140" t="s">
        <v>652</v>
      </c>
      <c r="F239" s="139" t="s">
        <v>651</v>
      </c>
      <c r="G239" s="138" t="s">
        <v>190</v>
      </c>
      <c r="H239" s="137">
        <v>306.55399999999997</v>
      </c>
      <c r="I239" s="136"/>
      <c r="J239" s="135">
        <f>ROUND(I239*H239,2)</f>
        <v>0</v>
      </c>
      <c r="K239" s="134"/>
      <c r="L239" s="3"/>
      <c r="M239" s="133" t="s">
        <v>1</v>
      </c>
      <c r="N239" s="132" t="s">
        <v>74</v>
      </c>
      <c r="P239" s="131">
        <f>O239*H239</f>
        <v>0</v>
      </c>
      <c r="Q239" s="131">
        <v>0</v>
      </c>
      <c r="R239" s="131">
        <f>Q239*H239</f>
        <v>0</v>
      </c>
      <c r="S239" s="131">
        <v>0</v>
      </c>
      <c r="T239" s="130">
        <f>S239*H239</f>
        <v>0</v>
      </c>
      <c r="AR239" s="128" t="s">
        <v>129</v>
      </c>
      <c r="AT239" s="128" t="s">
        <v>117</v>
      </c>
      <c r="AU239" s="128" t="s">
        <v>0</v>
      </c>
      <c r="AY239" s="103" t="s">
        <v>116</v>
      </c>
      <c r="BE239" s="129">
        <f>IF(N239="základní",J239,0)</f>
        <v>0</v>
      </c>
      <c r="BF239" s="129">
        <f>IF(N239="snížená",J239,0)</f>
        <v>0</v>
      </c>
      <c r="BG239" s="129">
        <f>IF(N239="zákl. přenesená",J239,0)</f>
        <v>0</v>
      </c>
      <c r="BH239" s="129">
        <f>IF(N239="sníž. přenesená",J239,0)</f>
        <v>0</v>
      </c>
      <c r="BI239" s="129">
        <f>IF(N239="nulová",J239,0)</f>
        <v>0</v>
      </c>
      <c r="BJ239" s="103" t="s">
        <v>5</v>
      </c>
      <c r="BK239" s="129">
        <f>ROUND(I239*H239,2)</f>
        <v>0</v>
      </c>
      <c r="BL239" s="103" t="s">
        <v>129</v>
      </c>
      <c r="BM239" s="128" t="s">
        <v>1339</v>
      </c>
    </row>
    <row r="240" spans="2:65" s="2" customFormat="1" ht="26.1">
      <c r="B240" s="3"/>
      <c r="D240" s="127" t="s">
        <v>112</v>
      </c>
      <c r="F240" s="126" t="s">
        <v>649</v>
      </c>
      <c r="I240" s="122"/>
      <c r="L240" s="3"/>
      <c r="M240" s="125"/>
      <c r="T240" s="62"/>
      <c r="AT240" s="103" t="s">
        <v>112</v>
      </c>
      <c r="AU240" s="103" t="s">
        <v>0</v>
      </c>
    </row>
    <row r="241" spans="2:65" s="2" customFormat="1">
      <c r="B241" s="3"/>
      <c r="D241" s="124" t="s">
        <v>110</v>
      </c>
      <c r="F241" s="123" t="s">
        <v>648</v>
      </c>
      <c r="I241" s="122"/>
      <c r="L241" s="3"/>
      <c r="M241" s="125"/>
      <c r="T241" s="62"/>
      <c r="AT241" s="103" t="s">
        <v>110</v>
      </c>
      <c r="AU241" s="103" t="s">
        <v>0</v>
      </c>
    </row>
    <row r="242" spans="2:65" s="183" customFormat="1">
      <c r="B242" s="187"/>
      <c r="D242" s="127" t="s">
        <v>154</v>
      </c>
      <c r="E242" s="184" t="s">
        <v>1</v>
      </c>
      <c r="F242" s="189" t="s">
        <v>636</v>
      </c>
      <c r="H242" s="184" t="s">
        <v>1</v>
      </c>
      <c r="I242" s="188"/>
      <c r="L242" s="187"/>
      <c r="M242" s="186"/>
      <c r="T242" s="185"/>
      <c r="AT242" s="184" t="s">
        <v>154</v>
      </c>
      <c r="AU242" s="184" t="s">
        <v>0</v>
      </c>
      <c r="AV242" s="183" t="s">
        <v>5</v>
      </c>
      <c r="AW242" s="183" t="s">
        <v>82</v>
      </c>
      <c r="AX242" s="183" t="s">
        <v>38</v>
      </c>
      <c r="AY242" s="184" t="s">
        <v>116</v>
      </c>
    </row>
    <row r="243" spans="2:65" s="155" customFormat="1">
      <c r="B243" s="159"/>
      <c r="D243" s="127" t="s">
        <v>154</v>
      </c>
      <c r="E243" s="156" t="s">
        <v>1</v>
      </c>
      <c r="F243" s="162" t="s">
        <v>1330</v>
      </c>
      <c r="H243" s="161">
        <v>30.942</v>
      </c>
      <c r="I243" s="160"/>
      <c r="L243" s="159"/>
      <c r="M243" s="158"/>
      <c r="T243" s="157"/>
      <c r="AT243" s="156" t="s">
        <v>154</v>
      </c>
      <c r="AU243" s="156" t="s">
        <v>0</v>
      </c>
      <c r="AV243" s="155" t="s">
        <v>0</v>
      </c>
      <c r="AW243" s="155" t="s">
        <v>82</v>
      </c>
      <c r="AX243" s="155" t="s">
        <v>38</v>
      </c>
      <c r="AY243" s="156" t="s">
        <v>116</v>
      </c>
    </row>
    <row r="244" spans="2:65" s="155" customFormat="1">
      <c r="B244" s="159"/>
      <c r="D244" s="127" t="s">
        <v>154</v>
      </c>
      <c r="E244" s="156" t="s">
        <v>1</v>
      </c>
      <c r="F244" s="162" t="s">
        <v>1329</v>
      </c>
      <c r="H244" s="161">
        <v>82.512</v>
      </c>
      <c r="I244" s="160"/>
      <c r="L244" s="159"/>
      <c r="M244" s="158"/>
      <c r="T244" s="157"/>
      <c r="AT244" s="156" t="s">
        <v>154</v>
      </c>
      <c r="AU244" s="156" t="s">
        <v>0</v>
      </c>
      <c r="AV244" s="155" t="s">
        <v>0</v>
      </c>
      <c r="AW244" s="155" t="s">
        <v>82</v>
      </c>
      <c r="AX244" s="155" t="s">
        <v>38</v>
      </c>
      <c r="AY244" s="156" t="s">
        <v>116</v>
      </c>
    </row>
    <row r="245" spans="2:65" s="155" customFormat="1">
      <c r="B245" s="159"/>
      <c r="D245" s="127" t="s">
        <v>154</v>
      </c>
      <c r="E245" s="156" t="s">
        <v>1</v>
      </c>
      <c r="F245" s="162" t="s">
        <v>1338</v>
      </c>
      <c r="H245" s="161">
        <v>0.9</v>
      </c>
      <c r="I245" s="160"/>
      <c r="L245" s="159"/>
      <c r="M245" s="158"/>
      <c r="T245" s="157"/>
      <c r="AT245" s="156" t="s">
        <v>154</v>
      </c>
      <c r="AU245" s="156" t="s">
        <v>0</v>
      </c>
      <c r="AV245" s="155" t="s">
        <v>0</v>
      </c>
      <c r="AW245" s="155" t="s">
        <v>82</v>
      </c>
      <c r="AX245" s="155" t="s">
        <v>38</v>
      </c>
      <c r="AY245" s="156" t="s">
        <v>116</v>
      </c>
    </row>
    <row r="246" spans="2:65" s="183" customFormat="1">
      <c r="B246" s="187"/>
      <c r="D246" s="127" t="s">
        <v>154</v>
      </c>
      <c r="E246" s="184" t="s">
        <v>1</v>
      </c>
      <c r="F246" s="189" t="s">
        <v>645</v>
      </c>
      <c r="H246" s="184" t="s">
        <v>1</v>
      </c>
      <c r="I246" s="188"/>
      <c r="L246" s="187"/>
      <c r="M246" s="186"/>
      <c r="T246" s="185"/>
      <c r="AT246" s="184" t="s">
        <v>154</v>
      </c>
      <c r="AU246" s="184" t="s">
        <v>0</v>
      </c>
      <c r="AV246" s="183" t="s">
        <v>5</v>
      </c>
      <c r="AW246" s="183" t="s">
        <v>82</v>
      </c>
      <c r="AX246" s="183" t="s">
        <v>38</v>
      </c>
      <c r="AY246" s="184" t="s">
        <v>116</v>
      </c>
    </row>
    <row r="247" spans="2:65" s="155" customFormat="1">
      <c r="B247" s="159"/>
      <c r="D247" s="127" t="s">
        <v>154</v>
      </c>
      <c r="E247" s="156" t="s">
        <v>1</v>
      </c>
      <c r="F247" s="162" t="s">
        <v>1337</v>
      </c>
      <c r="H247" s="161">
        <v>147.506</v>
      </c>
      <c r="I247" s="160"/>
      <c r="L247" s="159"/>
      <c r="M247" s="158"/>
      <c r="T247" s="157"/>
      <c r="AT247" s="156" t="s">
        <v>154</v>
      </c>
      <c r="AU247" s="156" t="s">
        <v>0</v>
      </c>
      <c r="AV247" s="155" t="s">
        <v>0</v>
      </c>
      <c r="AW247" s="155" t="s">
        <v>82</v>
      </c>
      <c r="AX247" s="155" t="s">
        <v>38</v>
      </c>
      <c r="AY247" s="156" t="s">
        <v>116</v>
      </c>
    </row>
    <row r="248" spans="2:65" s="155" customFormat="1">
      <c r="B248" s="159"/>
      <c r="D248" s="127" t="s">
        <v>154</v>
      </c>
      <c r="E248" s="156" t="s">
        <v>1</v>
      </c>
      <c r="F248" s="162" t="s">
        <v>1336</v>
      </c>
      <c r="H248" s="161">
        <v>44.694000000000003</v>
      </c>
      <c r="I248" s="160"/>
      <c r="L248" s="159"/>
      <c r="M248" s="158"/>
      <c r="T248" s="157"/>
      <c r="AT248" s="156" t="s">
        <v>154</v>
      </c>
      <c r="AU248" s="156" t="s">
        <v>0</v>
      </c>
      <c r="AV248" s="155" t="s">
        <v>0</v>
      </c>
      <c r="AW248" s="155" t="s">
        <v>82</v>
      </c>
      <c r="AX248" s="155" t="s">
        <v>38</v>
      </c>
      <c r="AY248" s="156" t="s">
        <v>116</v>
      </c>
    </row>
    <row r="249" spans="2:65" s="175" customFormat="1">
      <c r="B249" s="179"/>
      <c r="D249" s="127" t="s">
        <v>154</v>
      </c>
      <c r="E249" s="176" t="s">
        <v>1</v>
      </c>
      <c r="F249" s="182" t="s">
        <v>414</v>
      </c>
      <c r="H249" s="181">
        <v>306.55399999999997</v>
      </c>
      <c r="I249" s="180"/>
      <c r="L249" s="179"/>
      <c r="M249" s="178"/>
      <c r="T249" s="177"/>
      <c r="AT249" s="176" t="s">
        <v>154</v>
      </c>
      <c r="AU249" s="176" t="s">
        <v>0</v>
      </c>
      <c r="AV249" s="175" t="s">
        <v>129</v>
      </c>
      <c r="AW249" s="175" t="s">
        <v>82</v>
      </c>
      <c r="AX249" s="175" t="s">
        <v>5</v>
      </c>
      <c r="AY249" s="176" t="s">
        <v>116</v>
      </c>
    </row>
    <row r="250" spans="2:65" s="2" customFormat="1" ht="24.15" customHeight="1">
      <c r="B250" s="3"/>
      <c r="C250" s="141" t="s">
        <v>696</v>
      </c>
      <c r="D250" s="141" t="s">
        <v>117</v>
      </c>
      <c r="E250" s="140" t="s">
        <v>641</v>
      </c>
      <c r="F250" s="139" t="s">
        <v>640</v>
      </c>
      <c r="G250" s="138" t="s">
        <v>190</v>
      </c>
      <c r="H250" s="137">
        <v>92.825999999999993</v>
      </c>
      <c r="I250" s="136"/>
      <c r="J250" s="135">
        <f>ROUND(I250*H250,2)</f>
        <v>0</v>
      </c>
      <c r="K250" s="134"/>
      <c r="L250" s="3"/>
      <c r="M250" s="133" t="s">
        <v>1</v>
      </c>
      <c r="N250" s="132" t="s">
        <v>74</v>
      </c>
      <c r="P250" s="131">
        <f>O250*H250</f>
        <v>0</v>
      </c>
      <c r="Q250" s="131">
        <v>0</v>
      </c>
      <c r="R250" s="131">
        <f>Q250*H250</f>
        <v>0</v>
      </c>
      <c r="S250" s="131">
        <v>0</v>
      </c>
      <c r="T250" s="130">
        <f>S250*H250</f>
        <v>0</v>
      </c>
      <c r="AR250" s="128" t="s">
        <v>129</v>
      </c>
      <c r="AT250" s="128" t="s">
        <v>117</v>
      </c>
      <c r="AU250" s="128" t="s">
        <v>0</v>
      </c>
      <c r="AY250" s="103" t="s">
        <v>116</v>
      </c>
      <c r="BE250" s="129">
        <f>IF(N250="základní",J250,0)</f>
        <v>0</v>
      </c>
      <c r="BF250" s="129">
        <f>IF(N250="snížená",J250,0)</f>
        <v>0</v>
      </c>
      <c r="BG250" s="129">
        <f>IF(N250="zákl. přenesená",J250,0)</f>
        <v>0</v>
      </c>
      <c r="BH250" s="129">
        <f>IF(N250="sníž. přenesená",J250,0)</f>
        <v>0</v>
      </c>
      <c r="BI250" s="129">
        <f>IF(N250="nulová",J250,0)</f>
        <v>0</v>
      </c>
      <c r="BJ250" s="103" t="s">
        <v>5</v>
      </c>
      <c r="BK250" s="129">
        <f>ROUND(I250*H250,2)</f>
        <v>0</v>
      </c>
      <c r="BL250" s="103" t="s">
        <v>129</v>
      </c>
      <c r="BM250" s="128" t="s">
        <v>1335</v>
      </c>
    </row>
    <row r="251" spans="2:65" s="2" customFormat="1" ht="26.1">
      <c r="B251" s="3"/>
      <c r="D251" s="127" t="s">
        <v>112</v>
      </c>
      <c r="F251" s="126" t="s">
        <v>638</v>
      </c>
      <c r="I251" s="122"/>
      <c r="L251" s="3"/>
      <c r="M251" s="125"/>
      <c r="T251" s="62"/>
      <c r="AT251" s="103" t="s">
        <v>112</v>
      </c>
      <c r="AU251" s="103" t="s">
        <v>0</v>
      </c>
    </row>
    <row r="252" spans="2:65" s="2" customFormat="1">
      <c r="B252" s="3"/>
      <c r="D252" s="124" t="s">
        <v>110</v>
      </c>
      <c r="F252" s="123" t="s">
        <v>637</v>
      </c>
      <c r="I252" s="122"/>
      <c r="L252" s="3"/>
      <c r="M252" s="125"/>
      <c r="T252" s="62"/>
      <c r="AT252" s="103" t="s">
        <v>110</v>
      </c>
      <c r="AU252" s="103" t="s">
        <v>0</v>
      </c>
    </row>
    <row r="253" spans="2:65" s="183" customFormat="1">
      <c r="B253" s="187"/>
      <c r="D253" s="127" t="s">
        <v>154</v>
      </c>
      <c r="E253" s="184" t="s">
        <v>1</v>
      </c>
      <c r="F253" s="189" t="s">
        <v>636</v>
      </c>
      <c r="H253" s="184" t="s">
        <v>1</v>
      </c>
      <c r="I253" s="188"/>
      <c r="L253" s="187"/>
      <c r="M253" s="186"/>
      <c r="T253" s="185"/>
      <c r="AT253" s="184" t="s">
        <v>154</v>
      </c>
      <c r="AU253" s="184" t="s">
        <v>0</v>
      </c>
      <c r="AV253" s="183" t="s">
        <v>5</v>
      </c>
      <c r="AW253" s="183" t="s">
        <v>82</v>
      </c>
      <c r="AX253" s="183" t="s">
        <v>38</v>
      </c>
      <c r="AY253" s="184" t="s">
        <v>116</v>
      </c>
    </row>
    <row r="254" spans="2:65" s="155" customFormat="1">
      <c r="B254" s="159"/>
      <c r="D254" s="127" t="s">
        <v>154</v>
      </c>
      <c r="E254" s="156" t="s">
        <v>1</v>
      </c>
      <c r="F254" s="162" t="s">
        <v>1328</v>
      </c>
      <c r="H254" s="161">
        <v>82.512</v>
      </c>
      <c r="I254" s="160"/>
      <c r="L254" s="159"/>
      <c r="M254" s="158"/>
      <c r="T254" s="157"/>
      <c r="AT254" s="156" t="s">
        <v>154</v>
      </c>
      <c r="AU254" s="156" t="s">
        <v>0</v>
      </c>
      <c r="AV254" s="155" t="s">
        <v>0</v>
      </c>
      <c r="AW254" s="155" t="s">
        <v>82</v>
      </c>
      <c r="AX254" s="155" t="s">
        <v>38</v>
      </c>
      <c r="AY254" s="156" t="s">
        <v>116</v>
      </c>
    </row>
    <row r="255" spans="2:65" s="155" customFormat="1">
      <c r="B255" s="159"/>
      <c r="D255" s="127" t="s">
        <v>154</v>
      </c>
      <c r="E255" s="156" t="s">
        <v>1</v>
      </c>
      <c r="F255" s="162" t="s">
        <v>1327</v>
      </c>
      <c r="H255" s="161">
        <v>10.314</v>
      </c>
      <c r="I255" s="160"/>
      <c r="L255" s="159"/>
      <c r="M255" s="158"/>
      <c r="T255" s="157"/>
      <c r="AT255" s="156" t="s">
        <v>154</v>
      </c>
      <c r="AU255" s="156" t="s">
        <v>0</v>
      </c>
      <c r="AV255" s="155" t="s">
        <v>0</v>
      </c>
      <c r="AW255" s="155" t="s">
        <v>82</v>
      </c>
      <c r="AX255" s="155" t="s">
        <v>38</v>
      </c>
      <c r="AY255" s="156" t="s">
        <v>116</v>
      </c>
    </row>
    <row r="256" spans="2:65" s="175" customFormat="1">
      <c r="B256" s="179"/>
      <c r="D256" s="127" t="s">
        <v>154</v>
      </c>
      <c r="E256" s="176" t="s">
        <v>1</v>
      </c>
      <c r="F256" s="182" t="s">
        <v>414</v>
      </c>
      <c r="H256" s="181">
        <v>92.825999999999993</v>
      </c>
      <c r="I256" s="180"/>
      <c r="L256" s="179"/>
      <c r="M256" s="178"/>
      <c r="T256" s="177"/>
      <c r="AT256" s="176" t="s">
        <v>154</v>
      </c>
      <c r="AU256" s="176" t="s">
        <v>0</v>
      </c>
      <c r="AV256" s="175" t="s">
        <v>129</v>
      </c>
      <c r="AW256" s="175" t="s">
        <v>82</v>
      </c>
      <c r="AX256" s="175" t="s">
        <v>5</v>
      </c>
      <c r="AY256" s="176" t="s">
        <v>116</v>
      </c>
    </row>
    <row r="257" spans="2:65" s="2" customFormat="1" ht="33" customHeight="1">
      <c r="B257" s="3"/>
      <c r="C257" s="141" t="s">
        <v>688</v>
      </c>
      <c r="D257" s="141" t="s">
        <v>117</v>
      </c>
      <c r="E257" s="140" t="s">
        <v>625</v>
      </c>
      <c r="F257" s="139" t="s">
        <v>624</v>
      </c>
      <c r="G257" s="138" t="s">
        <v>130</v>
      </c>
      <c r="H257" s="137">
        <v>407.32</v>
      </c>
      <c r="I257" s="136"/>
      <c r="J257" s="135">
        <f>ROUND(I257*H257,2)</f>
        <v>0</v>
      </c>
      <c r="K257" s="134"/>
      <c r="L257" s="3"/>
      <c r="M257" s="133" t="s">
        <v>1</v>
      </c>
      <c r="N257" s="132" t="s">
        <v>74</v>
      </c>
      <c r="P257" s="131">
        <f>O257*H257</f>
        <v>0</v>
      </c>
      <c r="Q257" s="131">
        <v>0</v>
      </c>
      <c r="R257" s="131">
        <f>Q257*H257</f>
        <v>0</v>
      </c>
      <c r="S257" s="131">
        <v>0</v>
      </c>
      <c r="T257" s="130">
        <f>S257*H257</f>
        <v>0</v>
      </c>
      <c r="AR257" s="128" t="s">
        <v>129</v>
      </c>
      <c r="AT257" s="128" t="s">
        <v>117</v>
      </c>
      <c r="AU257" s="128" t="s">
        <v>0</v>
      </c>
      <c r="AY257" s="103" t="s">
        <v>116</v>
      </c>
      <c r="BE257" s="129">
        <f>IF(N257="základní",J257,0)</f>
        <v>0</v>
      </c>
      <c r="BF257" s="129">
        <f>IF(N257="snížená",J257,0)</f>
        <v>0</v>
      </c>
      <c r="BG257" s="129">
        <f>IF(N257="zákl. přenesená",J257,0)</f>
        <v>0</v>
      </c>
      <c r="BH257" s="129">
        <f>IF(N257="sníž. přenesená",J257,0)</f>
        <v>0</v>
      </c>
      <c r="BI257" s="129">
        <f>IF(N257="nulová",J257,0)</f>
        <v>0</v>
      </c>
      <c r="BJ257" s="103" t="s">
        <v>5</v>
      </c>
      <c r="BK257" s="129">
        <f>ROUND(I257*H257,2)</f>
        <v>0</v>
      </c>
      <c r="BL257" s="103" t="s">
        <v>129</v>
      </c>
      <c r="BM257" s="128" t="s">
        <v>1334</v>
      </c>
    </row>
    <row r="258" spans="2:65" s="2" customFormat="1" ht="26.1">
      <c r="B258" s="3"/>
      <c r="D258" s="127" t="s">
        <v>112</v>
      </c>
      <c r="F258" s="126" t="s">
        <v>137</v>
      </c>
      <c r="I258" s="122"/>
      <c r="L258" s="3"/>
      <c r="M258" s="125"/>
      <c r="T258" s="62"/>
      <c r="AT258" s="103" t="s">
        <v>112</v>
      </c>
      <c r="AU258" s="103" t="s">
        <v>0</v>
      </c>
    </row>
    <row r="259" spans="2:65" s="2" customFormat="1">
      <c r="B259" s="3"/>
      <c r="D259" s="124" t="s">
        <v>110</v>
      </c>
      <c r="F259" s="123" t="s">
        <v>622</v>
      </c>
      <c r="I259" s="122"/>
      <c r="L259" s="3"/>
      <c r="M259" s="125"/>
      <c r="T259" s="62"/>
      <c r="AT259" s="103" t="s">
        <v>110</v>
      </c>
      <c r="AU259" s="103" t="s">
        <v>0</v>
      </c>
    </row>
    <row r="260" spans="2:65" s="155" customFormat="1">
      <c r="B260" s="159"/>
      <c r="D260" s="127" t="s">
        <v>154</v>
      </c>
      <c r="E260" s="156" t="s">
        <v>1</v>
      </c>
      <c r="F260" s="162" t="s">
        <v>1333</v>
      </c>
      <c r="H260" s="161">
        <v>110.834</v>
      </c>
      <c r="I260" s="160"/>
      <c r="L260" s="159"/>
      <c r="M260" s="158"/>
      <c r="T260" s="157"/>
      <c r="AT260" s="156" t="s">
        <v>154</v>
      </c>
      <c r="AU260" s="156" t="s">
        <v>0</v>
      </c>
      <c r="AV260" s="155" t="s">
        <v>0</v>
      </c>
      <c r="AW260" s="155" t="s">
        <v>82</v>
      </c>
      <c r="AX260" s="155" t="s">
        <v>38</v>
      </c>
      <c r="AY260" s="156" t="s">
        <v>116</v>
      </c>
    </row>
    <row r="261" spans="2:65" s="155" customFormat="1">
      <c r="B261" s="159"/>
      <c r="D261" s="127" t="s">
        <v>154</v>
      </c>
      <c r="E261" s="156" t="s">
        <v>1</v>
      </c>
      <c r="F261" s="162" t="s">
        <v>1326</v>
      </c>
      <c r="H261" s="161">
        <v>92.825999999999993</v>
      </c>
      <c r="I261" s="160"/>
      <c r="L261" s="159"/>
      <c r="M261" s="158"/>
      <c r="T261" s="157"/>
      <c r="AT261" s="156" t="s">
        <v>154</v>
      </c>
      <c r="AU261" s="156" t="s">
        <v>0</v>
      </c>
      <c r="AV261" s="155" t="s">
        <v>0</v>
      </c>
      <c r="AW261" s="155" t="s">
        <v>82</v>
      </c>
      <c r="AX261" s="155" t="s">
        <v>38</v>
      </c>
      <c r="AY261" s="156" t="s">
        <v>116</v>
      </c>
    </row>
    <row r="262" spans="2:65" s="190" customFormat="1">
      <c r="B262" s="194"/>
      <c r="D262" s="127" t="s">
        <v>154</v>
      </c>
      <c r="E262" s="191" t="s">
        <v>1</v>
      </c>
      <c r="F262" s="197" t="s">
        <v>583</v>
      </c>
      <c r="H262" s="196">
        <v>203.66</v>
      </c>
      <c r="I262" s="195"/>
      <c r="L262" s="194"/>
      <c r="M262" s="193"/>
      <c r="T262" s="192"/>
      <c r="AT262" s="191" t="s">
        <v>154</v>
      </c>
      <c r="AU262" s="191" t="s">
        <v>0</v>
      </c>
      <c r="AV262" s="190" t="s">
        <v>121</v>
      </c>
      <c r="AW262" s="190" t="s">
        <v>82</v>
      </c>
      <c r="AX262" s="190" t="s">
        <v>38</v>
      </c>
      <c r="AY262" s="191" t="s">
        <v>116</v>
      </c>
    </row>
    <row r="263" spans="2:65" s="155" customFormat="1">
      <c r="B263" s="159"/>
      <c r="D263" s="127" t="s">
        <v>154</v>
      </c>
      <c r="E263" s="156" t="s">
        <v>1</v>
      </c>
      <c r="F263" s="162" t="s">
        <v>1332</v>
      </c>
      <c r="H263" s="161">
        <v>407.32</v>
      </c>
      <c r="I263" s="160"/>
      <c r="L263" s="159"/>
      <c r="M263" s="158"/>
      <c r="T263" s="157"/>
      <c r="AT263" s="156" t="s">
        <v>154</v>
      </c>
      <c r="AU263" s="156" t="s">
        <v>0</v>
      </c>
      <c r="AV263" s="155" t="s">
        <v>0</v>
      </c>
      <c r="AW263" s="155" t="s">
        <v>82</v>
      </c>
      <c r="AX263" s="155" t="s">
        <v>5</v>
      </c>
      <c r="AY263" s="156" t="s">
        <v>116</v>
      </c>
    </row>
    <row r="264" spans="2:65" s="2" customFormat="1" ht="16.5" customHeight="1">
      <c r="B264" s="3"/>
      <c r="C264" s="141" t="s">
        <v>681</v>
      </c>
      <c r="D264" s="141" t="s">
        <v>117</v>
      </c>
      <c r="E264" s="140" t="s">
        <v>619</v>
      </c>
      <c r="F264" s="139" t="s">
        <v>618</v>
      </c>
      <c r="G264" s="138" t="s">
        <v>190</v>
      </c>
      <c r="H264" s="137">
        <v>366.488</v>
      </c>
      <c r="I264" s="136"/>
      <c r="J264" s="135">
        <f>ROUND(I264*H264,2)</f>
        <v>0</v>
      </c>
      <c r="K264" s="134"/>
      <c r="L264" s="3"/>
      <c r="M264" s="133" t="s">
        <v>1</v>
      </c>
      <c r="N264" s="132" t="s">
        <v>74</v>
      </c>
      <c r="P264" s="131">
        <f>O264*H264</f>
        <v>0</v>
      </c>
      <c r="Q264" s="131">
        <v>0</v>
      </c>
      <c r="R264" s="131">
        <f>Q264*H264</f>
        <v>0</v>
      </c>
      <c r="S264" s="131">
        <v>0</v>
      </c>
      <c r="T264" s="130">
        <f>S264*H264</f>
        <v>0</v>
      </c>
      <c r="AR264" s="128" t="s">
        <v>129</v>
      </c>
      <c r="AT264" s="128" t="s">
        <v>117</v>
      </c>
      <c r="AU264" s="128" t="s">
        <v>0</v>
      </c>
      <c r="AY264" s="103" t="s">
        <v>116</v>
      </c>
      <c r="BE264" s="129">
        <f>IF(N264="základní",J264,0)</f>
        <v>0</v>
      </c>
      <c r="BF264" s="129">
        <f>IF(N264="snížená",J264,0)</f>
        <v>0</v>
      </c>
      <c r="BG264" s="129">
        <f>IF(N264="zákl. přenesená",J264,0)</f>
        <v>0</v>
      </c>
      <c r="BH264" s="129">
        <f>IF(N264="sníž. přenesená",J264,0)</f>
        <v>0</v>
      </c>
      <c r="BI264" s="129">
        <f>IF(N264="nulová",J264,0)</f>
        <v>0</v>
      </c>
      <c r="BJ264" s="103" t="s">
        <v>5</v>
      </c>
      <c r="BK264" s="129">
        <f>ROUND(I264*H264,2)</f>
        <v>0</v>
      </c>
      <c r="BL264" s="103" t="s">
        <v>129</v>
      </c>
      <c r="BM264" s="128" t="s">
        <v>1331</v>
      </c>
    </row>
    <row r="265" spans="2:65" s="2" customFormat="1" ht="17.399999999999999">
      <c r="B265" s="3"/>
      <c r="D265" s="127" t="s">
        <v>112</v>
      </c>
      <c r="F265" s="126" t="s">
        <v>616</v>
      </c>
      <c r="I265" s="122"/>
      <c r="L265" s="3"/>
      <c r="M265" s="125"/>
      <c r="T265" s="62"/>
      <c r="AT265" s="103" t="s">
        <v>112</v>
      </c>
      <c r="AU265" s="103" t="s">
        <v>0</v>
      </c>
    </row>
    <row r="266" spans="2:65" s="2" customFormat="1">
      <c r="B266" s="3"/>
      <c r="D266" s="124" t="s">
        <v>110</v>
      </c>
      <c r="F266" s="123" t="s">
        <v>615</v>
      </c>
      <c r="I266" s="122"/>
      <c r="L266" s="3"/>
      <c r="M266" s="125"/>
      <c r="T266" s="62"/>
      <c r="AT266" s="103" t="s">
        <v>110</v>
      </c>
      <c r="AU266" s="103" t="s">
        <v>0</v>
      </c>
    </row>
    <row r="267" spans="2:65" s="183" customFormat="1">
      <c r="B267" s="187"/>
      <c r="D267" s="127" t="s">
        <v>154</v>
      </c>
      <c r="E267" s="184" t="s">
        <v>1</v>
      </c>
      <c r="F267" s="189" t="s">
        <v>614</v>
      </c>
      <c r="H267" s="184" t="s">
        <v>1</v>
      </c>
      <c r="I267" s="188"/>
      <c r="L267" s="187"/>
      <c r="M267" s="186"/>
      <c r="T267" s="185"/>
      <c r="AT267" s="184" t="s">
        <v>154</v>
      </c>
      <c r="AU267" s="184" t="s">
        <v>0</v>
      </c>
      <c r="AV267" s="183" t="s">
        <v>5</v>
      </c>
      <c r="AW267" s="183" t="s">
        <v>82</v>
      </c>
      <c r="AX267" s="183" t="s">
        <v>38</v>
      </c>
      <c r="AY267" s="184" t="s">
        <v>116</v>
      </c>
    </row>
    <row r="268" spans="2:65" s="155" customFormat="1">
      <c r="B268" s="159"/>
      <c r="D268" s="127" t="s">
        <v>154</v>
      </c>
      <c r="E268" s="156" t="s">
        <v>1</v>
      </c>
      <c r="F268" s="162" t="s">
        <v>1330</v>
      </c>
      <c r="H268" s="161">
        <v>30.942</v>
      </c>
      <c r="I268" s="160"/>
      <c r="L268" s="159"/>
      <c r="M268" s="158"/>
      <c r="T268" s="157"/>
      <c r="AT268" s="156" t="s">
        <v>154</v>
      </c>
      <c r="AU268" s="156" t="s">
        <v>0</v>
      </c>
      <c r="AV268" s="155" t="s">
        <v>0</v>
      </c>
      <c r="AW268" s="155" t="s">
        <v>82</v>
      </c>
      <c r="AX268" s="155" t="s">
        <v>38</v>
      </c>
      <c r="AY268" s="156" t="s">
        <v>116</v>
      </c>
    </row>
    <row r="269" spans="2:65" s="155" customFormat="1">
      <c r="B269" s="159"/>
      <c r="D269" s="127" t="s">
        <v>154</v>
      </c>
      <c r="E269" s="156" t="s">
        <v>1</v>
      </c>
      <c r="F269" s="162" t="s">
        <v>1329</v>
      </c>
      <c r="H269" s="161">
        <v>82.512</v>
      </c>
      <c r="I269" s="160"/>
      <c r="L269" s="159"/>
      <c r="M269" s="158"/>
      <c r="T269" s="157"/>
      <c r="AT269" s="156" t="s">
        <v>154</v>
      </c>
      <c r="AU269" s="156" t="s">
        <v>0</v>
      </c>
      <c r="AV269" s="155" t="s">
        <v>0</v>
      </c>
      <c r="AW269" s="155" t="s">
        <v>82</v>
      </c>
      <c r="AX269" s="155" t="s">
        <v>38</v>
      </c>
      <c r="AY269" s="156" t="s">
        <v>116</v>
      </c>
    </row>
    <row r="270" spans="2:65" s="155" customFormat="1">
      <c r="B270" s="159"/>
      <c r="D270" s="127" t="s">
        <v>154</v>
      </c>
      <c r="E270" s="156" t="s">
        <v>1</v>
      </c>
      <c r="F270" s="162" t="s">
        <v>1328</v>
      </c>
      <c r="H270" s="161">
        <v>82.512</v>
      </c>
      <c r="I270" s="160"/>
      <c r="L270" s="159"/>
      <c r="M270" s="158"/>
      <c r="T270" s="157"/>
      <c r="AT270" s="156" t="s">
        <v>154</v>
      </c>
      <c r="AU270" s="156" t="s">
        <v>0</v>
      </c>
      <c r="AV270" s="155" t="s">
        <v>0</v>
      </c>
      <c r="AW270" s="155" t="s">
        <v>82</v>
      </c>
      <c r="AX270" s="155" t="s">
        <v>38</v>
      </c>
      <c r="AY270" s="156" t="s">
        <v>116</v>
      </c>
    </row>
    <row r="271" spans="2:65" s="155" customFormat="1">
      <c r="B271" s="159"/>
      <c r="D271" s="127" t="s">
        <v>154</v>
      </c>
      <c r="E271" s="156" t="s">
        <v>1</v>
      </c>
      <c r="F271" s="162" t="s">
        <v>1327</v>
      </c>
      <c r="H271" s="161">
        <v>10.314</v>
      </c>
      <c r="I271" s="160"/>
      <c r="L271" s="159"/>
      <c r="M271" s="158"/>
      <c r="T271" s="157"/>
      <c r="AT271" s="156" t="s">
        <v>154</v>
      </c>
      <c r="AU271" s="156" t="s">
        <v>0</v>
      </c>
      <c r="AV271" s="155" t="s">
        <v>0</v>
      </c>
      <c r="AW271" s="155" t="s">
        <v>82</v>
      </c>
      <c r="AX271" s="155" t="s">
        <v>38</v>
      </c>
      <c r="AY271" s="156" t="s">
        <v>116</v>
      </c>
    </row>
    <row r="272" spans="2:65" s="155" customFormat="1">
      <c r="B272" s="159"/>
      <c r="D272" s="127" t="s">
        <v>154</v>
      </c>
      <c r="E272" s="156" t="s">
        <v>1</v>
      </c>
      <c r="F272" s="162" t="s">
        <v>1326</v>
      </c>
      <c r="H272" s="161">
        <v>92.825999999999993</v>
      </c>
      <c r="I272" s="160"/>
      <c r="L272" s="159"/>
      <c r="M272" s="158"/>
      <c r="T272" s="157"/>
      <c r="AT272" s="156" t="s">
        <v>154</v>
      </c>
      <c r="AU272" s="156" t="s">
        <v>0</v>
      </c>
      <c r="AV272" s="155" t="s">
        <v>0</v>
      </c>
      <c r="AW272" s="155" t="s">
        <v>82</v>
      </c>
      <c r="AX272" s="155" t="s">
        <v>38</v>
      </c>
      <c r="AY272" s="156" t="s">
        <v>116</v>
      </c>
    </row>
    <row r="273" spans="2:65" s="155" customFormat="1">
      <c r="B273" s="159"/>
      <c r="D273" s="127" t="s">
        <v>154</v>
      </c>
      <c r="E273" s="156" t="s">
        <v>1</v>
      </c>
      <c r="F273" s="162" t="s">
        <v>1325</v>
      </c>
      <c r="H273" s="161">
        <v>66.481999999999999</v>
      </c>
      <c r="I273" s="160"/>
      <c r="L273" s="159"/>
      <c r="M273" s="158"/>
      <c r="T273" s="157"/>
      <c r="AT273" s="156" t="s">
        <v>154</v>
      </c>
      <c r="AU273" s="156" t="s">
        <v>0</v>
      </c>
      <c r="AV273" s="155" t="s">
        <v>0</v>
      </c>
      <c r="AW273" s="155" t="s">
        <v>82</v>
      </c>
      <c r="AX273" s="155" t="s">
        <v>38</v>
      </c>
      <c r="AY273" s="156" t="s">
        <v>116</v>
      </c>
    </row>
    <row r="274" spans="2:65" s="155" customFormat="1">
      <c r="B274" s="159"/>
      <c r="D274" s="127" t="s">
        <v>154</v>
      </c>
      <c r="E274" s="156" t="s">
        <v>1</v>
      </c>
      <c r="F274" s="162" t="s">
        <v>1324</v>
      </c>
      <c r="H274" s="161">
        <v>0.9</v>
      </c>
      <c r="I274" s="160"/>
      <c r="L274" s="159"/>
      <c r="M274" s="158"/>
      <c r="T274" s="157"/>
      <c r="AT274" s="156" t="s">
        <v>154</v>
      </c>
      <c r="AU274" s="156" t="s">
        <v>0</v>
      </c>
      <c r="AV274" s="155" t="s">
        <v>0</v>
      </c>
      <c r="AW274" s="155" t="s">
        <v>82</v>
      </c>
      <c r="AX274" s="155" t="s">
        <v>38</v>
      </c>
      <c r="AY274" s="156" t="s">
        <v>116</v>
      </c>
    </row>
    <row r="275" spans="2:65" s="175" customFormat="1">
      <c r="B275" s="179"/>
      <c r="D275" s="127" t="s">
        <v>154</v>
      </c>
      <c r="E275" s="176" t="s">
        <v>1</v>
      </c>
      <c r="F275" s="182" t="s">
        <v>414</v>
      </c>
      <c r="H275" s="181">
        <v>366.488</v>
      </c>
      <c r="I275" s="180"/>
      <c r="L275" s="179"/>
      <c r="M275" s="178"/>
      <c r="T275" s="177"/>
      <c r="AT275" s="176" t="s">
        <v>154</v>
      </c>
      <c r="AU275" s="176" t="s">
        <v>0</v>
      </c>
      <c r="AV275" s="175" t="s">
        <v>129</v>
      </c>
      <c r="AW275" s="175" t="s">
        <v>82</v>
      </c>
      <c r="AX275" s="175" t="s">
        <v>5</v>
      </c>
      <c r="AY275" s="176" t="s">
        <v>116</v>
      </c>
    </row>
    <row r="276" spans="2:65" s="2" customFormat="1" ht="24.15" customHeight="1">
      <c r="B276" s="3"/>
      <c r="C276" s="141" t="s">
        <v>675</v>
      </c>
      <c r="D276" s="141" t="s">
        <v>117</v>
      </c>
      <c r="E276" s="140" t="s">
        <v>600</v>
      </c>
      <c r="F276" s="139" t="s">
        <v>599</v>
      </c>
      <c r="G276" s="138" t="s">
        <v>190</v>
      </c>
      <c r="H276" s="137">
        <v>150.126</v>
      </c>
      <c r="I276" s="136"/>
      <c r="J276" s="135">
        <f>ROUND(I276*H276,2)</f>
        <v>0</v>
      </c>
      <c r="K276" s="134"/>
      <c r="L276" s="3"/>
      <c r="M276" s="133" t="s">
        <v>1</v>
      </c>
      <c r="N276" s="132" t="s">
        <v>74</v>
      </c>
      <c r="P276" s="131">
        <f>O276*H276</f>
        <v>0</v>
      </c>
      <c r="Q276" s="131">
        <v>0</v>
      </c>
      <c r="R276" s="131">
        <f>Q276*H276</f>
        <v>0</v>
      </c>
      <c r="S276" s="131">
        <v>0</v>
      </c>
      <c r="T276" s="130">
        <f>S276*H276</f>
        <v>0</v>
      </c>
      <c r="AR276" s="128" t="s">
        <v>129</v>
      </c>
      <c r="AT276" s="128" t="s">
        <v>117</v>
      </c>
      <c r="AU276" s="128" t="s">
        <v>0</v>
      </c>
      <c r="AY276" s="103" t="s">
        <v>116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103" t="s">
        <v>5</v>
      </c>
      <c r="BK276" s="129">
        <f>ROUND(I276*H276,2)</f>
        <v>0</v>
      </c>
      <c r="BL276" s="103" t="s">
        <v>129</v>
      </c>
      <c r="BM276" s="128" t="s">
        <v>1323</v>
      </c>
    </row>
    <row r="277" spans="2:65" s="2" customFormat="1" ht="26.1">
      <c r="B277" s="3"/>
      <c r="D277" s="127" t="s">
        <v>112</v>
      </c>
      <c r="F277" s="126" t="s">
        <v>597</v>
      </c>
      <c r="I277" s="122"/>
      <c r="L277" s="3"/>
      <c r="M277" s="125"/>
      <c r="T277" s="62"/>
      <c r="AT277" s="103" t="s">
        <v>112</v>
      </c>
      <c r="AU277" s="103" t="s">
        <v>0</v>
      </c>
    </row>
    <row r="278" spans="2:65" s="2" customFormat="1">
      <c r="B278" s="3"/>
      <c r="D278" s="124" t="s">
        <v>110</v>
      </c>
      <c r="F278" s="123" t="s">
        <v>596</v>
      </c>
      <c r="I278" s="122"/>
      <c r="L278" s="3"/>
      <c r="M278" s="125"/>
      <c r="T278" s="62"/>
      <c r="AT278" s="103" t="s">
        <v>110</v>
      </c>
      <c r="AU278" s="103" t="s">
        <v>0</v>
      </c>
    </row>
    <row r="279" spans="2:65" s="155" customFormat="1">
      <c r="B279" s="159"/>
      <c r="D279" s="127" t="s">
        <v>154</v>
      </c>
      <c r="E279" s="156" t="s">
        <v>1</v>
      </c>
      <c r="F279" s="162" t="s">
        <v>1322</v>
      </c>
      <c r="H279" s="161">
        <v>206.28</v>
      </c>
      <c r="I279" s="160"/>
      <c r="L279" s="159"/>
      <c r="M279" s="158"/>
      <c r="T279" s="157"/>
      <c r="AT279" s="156" t="s">
        <v>154</v>
      </c>
      <c r="AU279" s="156" t="s">
        <v>0</v>
      </c>
      <c r="AV279" s="155" t="s">
        <v>0</v>
      </c>
      <c r="AW279" s="155" t="s">
        <v>82</v>
      </c>
      <c r="AX279" s="155" t="s">
        <v>38</v>
      </c>
      <c r="AY279" s="156" t="s">
        <v>116</v>
      </c>
    </row>
    <row r="280" spans="2:65" s="155" customFormat="1">
      <c r="B280" s="159"/>
      <c r="D280" s="127" t="s">
        <v>154</v>
      </c>
      <c r="E280" s="156" t="s">
        <v>1</v>
      </c>
      <c r="F280" s="162" t="s">
        <v>1321</v>
      </c>
      <c r="H280" s="161">
        <v>-11.46</v>
      </c>
      <c r="I280" s="160"/>
      <c r="L280" s="159"/>
      <c r="M280" s="158"/>
      <c r="T280" s="157"/>
      <c r="AT280" s="156" t="s">
        <v>154</v>
      </c>
      <c r="AU280" s="156" t="s">
        <v>0</v>
      </c>
      <c r="AV280" s="155" t="s">
        <v>0</v>
      </c>
      <c r="AW280" s="155" t="s">
        <v>82</v>
      </c>
      <c r="AX280" s="155" t="s">
        <v>38</v>
      </c>
      <c r="AY280" s="156" t="s">
        <v>116</v>
      </c>
    </row>
    <row r="281" spans="2:65" s="155" customFormat="1">
      <c r="B281" s="159"/>
      <c r="D281" s="127" t="s">
        <v>154</v>
      </c>
      <c r="E281" s="156" t="s">
        <v>1</v>
      </c>
      <c r="F281" s="162" t="s">
        <v>1320</v>
      </c>
      <c r="H281" s="161">
        <v>-44.694000000000003</v>
      </c>
      <c r="I281" s="160"/>
      <c r="L281" s="159"/>
      <c r="M281" s="158"/>
      <c r="T281" s="157"/>
      <c r="AT281" s="156" t="s">
        <v>154</v>
      </c>
      <c r="AU281" s="156" t="s">
        <v>0</v>
      </c>
      <c r="AV281" s="155" t="s">
        <v>0</v>
      </c>
      <c r="AW281" s="155" t="s">
        <v>82</v>
      </c>
      <c r="AX281" s="155" t="s">
        <v>38</v>
      </c>
      <c r="AY281" s="156" t="s">
        <v>116</v>
      </c>
    </row>
    <row r="282" spans="2:65" s="175" customFormat="1">
      <c r="B282" s="179"/>
      <c r="D282" s="127" t="s">
        <v>154</v>
      </c>
      <c r="E282" s="176" t="s">
        <v>1</v>
      </c>
      <c r="F282" s="182" t="s">
        <v>414</v>
      </c>
      <c r="H282" s="181">
        <v>150.126</v>
      </c>
      <c r="I282" s="180"/>
      <c r="L282" s="179"/>
      <c r="M282" s="178"/>
      <c r="T282" s="177"/>
      <c r="AT282" s="176" t="s">
        <v>154</v>
      </c>
      <c r="AU282" s="176" t="s">
        <v>0</v>
      </c>
      <c r="AV282" s="175" t="s">
        <v>129</v>
      </c>
      <c r="AW282" s="175" t="s">
        <v>82</v>
      </c>
      <c r="AX282" s="175" t="s">
        <v>5</v>
      </c>
      <c r="AY282" s="176" t="s">
        <v>116</v>
      </c>
    </row>
    <row r="283" spans="2:65" s="2" customFormat="1" ht="16.5" customHeight="1">
      <c r="B283" s="3"/>
      <c r="C283" s="173" t="s">
        <v>668</v>
      </c>
      <c r="D283" s="173" t="s">
        <v>125</v>
      </c>
      <c r="E283" s="172" t="s">
        <v>590</v>
      </c>
      <c r="F283" s="171" t="s">
        <v>588</v>
      </c>
      <c r="G283" s="170" t="s">
        <v>130</v>
      </c>
      <c r="H283" s="169">
        <v>295.012</v>
      </c>
      <c r="I283" s="168"/>
      <c r="J283" s="167">
        <f>ROUND(I283*H283,2)</f>
        <v>0</v>
      </c>
      <c r="K283" s="166"/>
      <c r="L283" s="165"/>
      <c r="M283" s="164" t="s">
        <v>1</v>
      </c>
      <c r="N283" s="163" t="s">
        <v>74</v>
      </c>
      <c r="P283" s="131">
        <f>O283*H283</f>
        <v>0</v>
      </c>
      <c r="Q283" s="131">
        <v>0</v>
      </c>
      <c r="R283" s="131">
        <f>Q283*H283</f>
        <v>0</v>
      </c>
      <c r="S283" s="131">
        <v>0</v>
      </c>
      <c r="T283" s="130">
        <f>S283*H283</f>
        <v>0</v>
      </c>
      <c r="AR283" s="128" t="s">
        <v>213</v>
      </c>
      <c r="AT283" s="128" t="s">
        <v>125</v>
      </c>
      <c r="AU283" s="128" t="s">
        <v>0</v>
      </c>
      <c r="AY283" s="103" t="s">
        <v>116</v>
      </c>
      <c r="BE283" s="129">
        <f>IF(N283="základní",J283,0)</f>
        <v>0</v>
      </c>
      <c r="BF283" s="129">
        <f>IF(N283="snížená",J283,0)</f>
        <v>0</v>
      </c>
      <c r="BG283" s="129">
        <f>IF(N283="zákl. přenesená",J283,0)</f>
        <v>0</v>
      </c>
      <c r="BH283" s="129">
        <f>IF(N283="sníž. přenesená",J283,0)</f>
        <v>0</v>
      </c>
      <c r="BI283" s="129">
        <f>IF(N283="nulová",J283,0)</f>
        <v>0</v>
      </c>
      <c r="BJ283" s="103" t="s">
        <v>5</v>
      </c>
      <c r="BK283" s="129">
        <f>ROUND(I283*H283,2)</f>
        <v>0</v>
      </c>
      <c r="BL283" s="103" t="s">
        <v>129</v>
      </c>
      <c r="BM283" s="128" t="s">
        <v>1319</v>
      </c>
    </row>
    <row r="284" spans="2:65" s="2" customFormat="1">
      <c r="B284" s="3"/>
      <c r="D284" s="127" t="s">
        <v>112</v>
      </c>
      <c r="F284" s="126" t="s">
        <v>588</v>
      </c>
      <c r="I284" s="122"/>
      <c r="L284" s="3"/>
      <c r="M284" s="125"/>
      <c r="T284" s="62"/>
      <c r="AT284" s="103" t="s">
        <v>112</v>
      </c>
      <c r="AU284" s="103" t="s">
        <v>0</v>
      </c>
    </row>
    <row r="285" spans="2:65" s="155" customFormat="1">
      <c r="B285" s="159"/>
      <c r="D285" s="127" t="s">
        <v>154</v>
      </c>
      <c r="E285" s="156" t="s">
        <v>1</v>
      </c>
      <c r="F285" s="162" t="s">
        <v>1318</v>
      </c>
      <c r="H285" s="161">
        <v>118.68600000000001</v>
      </c>
      <c r="I285" s="160"/>
      <c r="L285" s="159"/>
      <c r="M285" s="158"/>
      <c r="T285" s="157"/>
      <c r="AT285" s="156" t="s">
        <v>154</v>
      </c>
      <c r="AU285" s="156" t="s">
        <v>0</v>
      </c>
      <c r="AV285" s="155" t="s">
        <v>0</v>
      </c>
      <c r="AW285" s="155" t="s">
        <v>82</v>
      </c>
      <c r="AX285" s="155" t="s">
        <v>38</v>
      </c>
      <c r="AY285" s="156" t="s">
        <v>116</v>
      </c>
    </row>
    <row r="286" spans="2:65" s="155" customFormat="1">
      <c r="B286" s="159"/>
      <c r="D286" s="127" t="s">
        <v>154</v>
      </c>
      <c r="E286" s="156" t="s">
        <v>1</v>
      </c>
      <c r="F286" s="162" t="s">
        <v>1317</v>
      </c>
      <c r="H286" s="161">
        <v>23.58</v>
      </c>
      <c r="I286" s="160"/>
      <c r="L286" s="159"/>
      <c r="M286" s="158"/>
      <c r="T286" s="157"/>
      <c r="AT286" s="156" t="s">
        <v>154</v>
      </c>
      <c r="AU286" s="156" t="s">
        <v>0</v>
      </c>
      <c r="AV286" s="155" t="s">
        <v>0</v>
      </c>
      <c r="AW286" s="155" t="s">
        <v>82</v>
      </c>
      <c r="AX286" s="155" t="s">
        <v>38</v>
      </c>
      <c r="AY286" s="156" t="s">
        <v>116</v>
      </c>
    </row>
    <row r="287" spans="2:65" s="155" customFormat="1">
      <c r="B287" s="159"/>
      <c r="D287" s="127" t="s">
        <v>154</v>
      </c>
      <c r="E287" s="156" t="s">
        <v>1</v>
      </c>
      <c r="F287" s="162" t="s">
        <v>1316</v>
      </c>
      <c r="H287" s="161">
        <v>2.62</v>
      </c>
      <c r="I287" s="160"/>
      <c r="L287" s="159"/>
      <c r="M287" s="158"/>
      <c r="T287" s="157"/>
      <c r="AT287" s="156" t="s">
        <v>154</v>
      </c>
      <c r="AU287" s="156" t="s">
        <v>0</v>
      </c>
      <c r="AV287" s="155" t="s">
        <v>0</v>
      </c>
      <c r="AW287" s="155" t="s">
        <v>82</v>
      </c>
      <c r="AX287" s="155" t="s">
        <v>38</v>
      </c>
      <c r="AY287" s="156" t="s">
        <v>116</v>
      </c>
    </row>
    <row r="288" spans="2:65" s="155" customFormat="1">
      <c r="B288" s="159"/>
      <c r="D288" s="127" t="s">
        <v>154</v>
      </c>
      <c r="E288" s="156" t="s">
        <v>1</v>
      </c>
      <c r="F288" s="162" t="s">
        <v>1315</v>
      </c>
      <c r="H288" s="161">
        <v>2.62</v>
      </c>
      <c r="I288" s="160"/>
      <c r="L288" s="159"/>
      <c r="M288" s="158"/>
      <c r="T288" s="157"/>
      <c r="AT288" s="156" t="s">
        <v>154</v>
      </c>
      <c r="AU288" s="156" t="s">
        <v>0</v>
      </c>
      <c r="AV288" s="155" t="s">
        <v>0</v>
      </c>
      <c r="AW288" s="155" t="s">
        <v>82</v>
      </c>
      <c r="AX288" s="155" t="s">
        <v>38</v>
      </c>
      <c r="AY288" s="156" t="s">
        <v>116</v>
      </c>
    </row>
    <row r="289" spans="2:65" s="190" customFormat="1">
      <c r="B289" s="194"/>
      <c r="D289" s="127" t="s">
        <v>154</v>
      </c>
      <c r="E289" s="191" t="s">
        <v>1</v>
      </c>
      <c r="F289" s="197" t="s">
        <v>583</v>
      </c>
      <c r="H289" s="196">
        <v>147.506</v>
      </c>
      <c r="I289" s="195"/>
      <c r="L289" s="194"/>
      <c r="M289" s="193"/>
      <c r="T289" s="192"/>
      <c r="AT289" s="191" t="s">
        <v>154</v>
      </c>
      <c r="AU289" s="191" t="s">
        <v>0</v>
      </c>
      <c r="AV289" s="190" t="s">
        <v>121</v>
      </c>
      <c r="AW289" s="190" t="s">
        <v>82</v>
      </c>
      <c r="AX289" s="190" t="s">
        <v>38</v>
      </c>
      <c r="AY289" s="191" t="s">
        <v>116</v>
      </c>
    </row>
    <row r="290" spans="2:65" s="155" customFormat="1">
      <c r="B290" s="159"/>
      <c r="D290" s="127" t="s">
        <v>154</v>
      </c>
      <c r="E290" s="156" t="s">
        <v>1</v>
      </c>
      <c r="F290" s="162" t="s">
        <v>1314</v>
      </c>
      <c r="H290" s="161">
        <v>295.012</v>
      </c>
      <c r="I290" s="160"/>
      <c r="L290" s="159"/>
      <c r="M290" s="158"/>
      <c r="T290" s="157"/>
      <c r="AT290" s="156" t="s">
        <v>154</v>
      </c>
      <c r="AU290" s="156" t="s">
        <v>0</v>
      </c>
      <c r="AV290" s="155" t="s">
        <v>0</v>
      </c>
      <c r="AW290" s="155" t="s">
        <v>82</v>
      </c>
      <c r="AX290" s="155" t="s">
        <v>5</v>
      </c>
      <c r="AY290" s="156" t="s">
        <v>116</v>
      </c>
    </row>
    <row r="291" spans="2:65" s="2" customFormat="1" ht="24.15" customHeight="1">
      <c r="B291" s="3"/>
      <c r="C291" s="141" t="s">
        <v>661</v>
      </c>
      <c r="D291" s="141" t="s">
        <v>117</v>
      </c>
      <c r="E291" s="140" t="s">
        <v>580</v>
      </c>
      <c r="F291" s="139" t="s">
        <v>579</v>
      </c>
      <c r="G291" s="138" t="s">
        <v>190</v>
      </c>
      <c r="H291" s="137">
        <v>44.694000000000003</v>
      </c>
      <c r="I291" s="136"/>
      <c r="J291" s="135">
        <f>ROUND(I291*H291,2)</f>
        <v>0</v>
      </c>
      <c r="K291" s="134"/>
      <c r="L291" s="3"/>
      <c r="M291" s="133" t="s">
        <v>1</v>
      </c>
      <c r="N291" s="132" t="s">
        <v>74</v>
      </c>
      <c r="P291" s="131">
        <f>O291*H291</f>
        <v>0</v>
      </c>
      <c r="Q291" s="131">
        <v>0</v>
      </c>
      <c r="R291" s="131">
        <f>Q291*H291</f>
        <v>0</v>
      </c>
      <c r="S291" s="131">
        <v>0</v>
      </c>
      <c r="T291" s="130">
        <f>S291*H291</f>
        <v>0</v>
      </c>
      <c r="AR291" s="128" t="s">
        <v>129</v>
      </c>
      <c r="AT291" s="128" t="s">
        <v>117</v>
      </c>
      <c r="AU291" s="128" t="s">
        <v>0</v>
      </c>
      <c r="AY291" s="103" t="s">
        <v>116</v>
      </c>
      <c r="BE291" s="129">
        <f>IF(N291="základní",J291,0)</f>
        <v>0</v>
      </c>
      <c r="BF291" s="129">
        <f>IF(N291="snížená",J291,0)</f>
        <v>0</v>
      </c>
      <c r="BG291" s="129">
        <f>IF(N291="zákl. přenesená",J291,0)</f>
        <v>0</v>
      </c>
      <c r="BH291" s="129">
        <f>IF(N291="sníž. přenesená",J291,0)</f>
        <v>0</v>
      </c>
      <c r="BI291" s="129">
        <f>IF(N291="nulová",J291,0)</f>
        <v>0</v>
      </c>
      <c r="BJ291" s="103" t="s">
        <v>5</v>
      </c>
      <c r="BK291" s="129">
        <f>ROUND(I291*H291,2)</f>
        <v>0</v>
      </c>
      <c r="BL291" s="103" t="s">
        <v>129</v>
      </c>
      <c r="BM291" s="128" t="s">
        <v>1313</v>
      </c>
    </row>
    <row r="292" spans="2:65" s="2" customFormat="1" ht="34.799999999999997">
      <c r="B292" s="3"/>
      <c r="D292" s="127" t="s">
        <v>112</v>
      </c>
      <c r="F292" s="126" t="s">
        <v>577</v>
      </c>
      <c r="I292" s="122"/>
      <c r="L292" s="3"/>
      <c r="M292" s="125"/>
      <c r="T292" s="62"/>
      <c r="AT292" s="103" t="s">
        <v>112</v>
      </c>
      <c r="AU292" s="103" t="s">
        <v>0</v>
      </c>
    </row>
    <row r="293" spans="2:65" s="2" customFormat="1">
      <c r="B293" s="3"/>
      <c r="D293" s="124" t="s">
        <v>110</v>
      </c>
      <c r="F293" s="123" t="s">
        <v>576</v>
      </c>
      <c r="I293" s="122"/>
      <c r="L293" s="3"/>
      <c r="M293" s="125"/>
      <c r="T293" s="62"/>
      <c r="AT293" s="103" t="s">
        <v>110</v>
      </c>
      <c r="AU293" s="103" t="s">
        <v>0</v>
      </c>
    </row>
    <row r="294" spans="2:65" s="155" customFormat="1">
      <c r="B294" s="159"/>
      <c r="D294" s="127" t="s">
        <v>154</v>
      </c>
      <c r="E294" s="156" t="s">
        <v>1</v>
      </c>
      <c r="F294" s="162" t="s">
        <v>1312</v>
      </c>
      <c r="H294" s="161">
        <v>35.334000000000003</v>
      </c>
      <c r="I294" s="160"/>
      <c r="L294" s="159"/>
      <c r="M294" s="158"/>
      <c r="T294" s="157"/>
      <c r="AT294" s="156" t="s">
        <v>154</v>
      </c>
      <c r="AU294" s="156" t="s">
        <v>0</v>
      </c>
      <c r="AV294" s="155" t="s">
        <v>0</v>
      </c>
      <c r="AW294" s="155" t="s">
        <v>82</v>
      </c>
      <c r="AX294" s="155" t="s">
        <v>38</v>
      </c>
      <c r="AY294" s="156" t="s">
        <v>116</v>
      </c>
    </row>
    <row r="295" spans="2:65" s="155" customFormat="1">
      <c r="B295" s="159"/>
      <c r="D295" s="127" t="s">
        <v>154</v>
      </c>
      <c r="E295" s="156" t="s">
        <v>1</v>
      </c>
      <c r="F295" s="162" t="s">
        <v>1311</v>
      </c>
      <c r="H295" s="161">
        <v>9.36</v>
      </c>
      <c r="I295" s="160"/>
      <c r="L295" s="159"/>
      <c r="M295" s="158"/>
      <c r="T295" s="157"/>
      <c r="AT295" s="156" t="s">
        <v>154</v>
      </c>
      <c r="AU295" s="156" t="s">
        <v>0</v>
      </c>
      <c r="AV295" s="155" t="s">
        <v>0</v>
      </c>
      <c r="AW295" s="155" t="s">
        <v>82</v>
      </c>
      <c r="AX295" s="155" t="s">
        <v>38</v>
      </c>
      <c r="AY295" s="156" t="s">
        <v>116</v>
      </c>
    </row>
    <row r="296" spans="2:65" s="175" customFormat="1">
      <c r="B296" s="179"/>
      <c r="D296" s="127" t="s">
        <v>154</v>
      </c>
      <c r="E296" s="176" t="s">
        <v>1</v>
      </c>
      <c r="F296" s="182" t="s">
        <v>414</v>
      </c>
      <c r="H296" s="181">
        <v>44.694000000000003</v>
      </c>
      <c r="I296" s="180"/>
      <c r="L296" s="179"/>
      <c r="M296" s="178"/>
      <c r="T296" s="177"/>
      <c r="AT296" s="176" t="s">
        <v>154</v>
      </c>
      <c r="AU296" s="176" t="s">
        <v>0</v>
      </c>
      <c r="AV296" s="175" t="s">
        <v>129</v>
      </c>
      <c r="AW296" s="175" t="s">
        <v>82</v>
      </c>
      <c r="AX296" s="175" t="s">
        <v>5</v>
      </c>
      <c r="AY296" s="176" t="s">
        <v>116</v>
      </c>
    </row>
    <row r="297" spans="2:65" s="2" customFormat="1" ht="16.5" customHeight="1">
      <c r="B297" s="3"/>
      <c r="C297" s="173" t="s">
        <v>653</v>
      </c>
      <c r="D297" s="173" t="s">
        <v>125</v>
      </c>
      <c r="E297" s="172" t="s">
        <v>569</v>
      </c>
      <c r="F297" s="171" t="s">
        <v>1310</v>
      </c>
      <c r="G297" s="170" t="s">
        <v>130</v>
      </c>
      <c r="H297" s="169">
        <v>89.388000000000005</v>
      </c>
      <c r="I297" s="168"/>
      <c r="J297" s="167">
        <f>ROUND(I297*H297,2)</f>
        <v>0</v>
      </c>
      <c r="K297" s="166"/>
      <c r="L297" s="165"/>
      <c r="M297" s="164" t="s">
        <v>1</v>
      </c>
      <c r="N297" s="163" t="s">
        <v>74</v>
      </c>
      <c r="P297" s="131">
        <f>O297*H297</f>
        <v>0</v>
      </c>
      <c r="Q297" s="131">
        <v>0</v>
      </c>
      <c r="R297" s="131">
        <f>Q297*H297</f>
        <v>0</v>
      </c>
      <c r="S297" s="131">
        <v>0</v>
      </c>
      <c r="T297" s="130">
        <f>S297*H297</f>
        <v>0</v>
      </c>
      <c r="AR297" s="128" t="s">
        <v>213</v>
      </c>
      <c r="AT297" s="128" t="s">
        <v>125</v>
      </c>
      <c r="AU297" s="128" t="s">
        <v>0</v>
      </c>
      <c r="AY297" s="103" t="s">
        <v>116</v>
      </c>
      <c r="BE297" s="129">
        <f>IF(N297="základní",J297,0)</f>
        <v>0</v>
      </c>
      <c r="BF297" s="129">
        <f>IF(N297="snížená",J297,0)</f>
        <v>0</v>
      </c>
      <c r="BG297" s="129">
        <f>IF(N297="zákl. přenesená",J297,0)</f>
        <v>0</v>
      </c>
      <c r="BH297" s="129">
        <f>IF(N297="sníž. přenesená",J297,0)</f>
        <v>0</v>
      </c>
      <c r="BI297" s="129">
        <f>IF(N297="nulová",J297,0)</f>
        <v>0</v>
      </c>
      <c r="BJ297" s="103" t="s">
        <v>5</v>
      </c>
      <c r="BK297" s="129">
        <f>ROUND(I297*H297,2)</f>
        <v>0</v>
      </c>
      <c r="BL297" s="103" t="s">
        <v>129</v>
      </c>
      <c r="BM297" s="128" t="s">
        <v>1309</v>
      </c>
    </row>
    <row r="298" spans="2:65" s="2" customFormat="1">
      <c r="B298" s="3"/>
      <c r="D298" s="127" t="s">
        <v>112</v>
      </c>
      <c r="F298" s="126" t="s">
        <v>567</v>
      </c>
      <c r="I298" s="122"/>
      <c r="L298" s="3"/>
      <c r="M298" s="125"/>
      <c r="T298" s="62"/>
      <c r="AT298" s="103" t="s">
        <v>112</v>
      </c>
      <c r="AU298" s="103" t="s">
        <v>0</v>
      </c>
    </row>
    <row r="299" spans="2:65" s="155" customFormat="1">
      <c r="B299" s="159"/>
      <c r="D299" s="127" t="s">
        <v>154</v>
      </c>
      <c r="F299" s="162" t="s">
        <v>1308</v>
      </c>
      <c r="H299" s="161">
        <v>89.388000000000005</v>
      </c>
      <c r="I299" s="160"/>
      <c r="L299" s="159"/>
      <c r="M299" s="158"/>
      <c r="T299" s="157"/>
      <c r="AT299" s="156" t="s">
        <v>154</v>
      </c>
      <c r="AU299" s="156" t="s">
        <v>0</v>
      </c>
      <c r="AV299" s="155" t="s">
        <v>0</v>
      </c>
      <c r="AW299" s="155" t="s">
        <v>89</v>
      </c>
      <c r="AX299" s="155" t="s">
        <v>5</v>
      </c>
      <c r="AY299" s="156" t="s">
        <v>116</v>
      </c>
    </row>
    <row r="300" spans="2:65" s="2" customFormat="1" ht="37.799999999999997" customHeight="1">
      <c r="B300" s="3"/>
      <c r="C300" s="141" t="s">
        <v>642</v>
      </c>
      <c r="D300" s="141" t="s">
        <v>117</v>
      </c>
      <c r="E300" s="140" t="s">
        <v>1307</v>
      </c>
      <c r="F300" s="139" t="s">
        <v>1306</v>
      </c>
      <c r="G300" s="138" t="s">
        <v>183</v>
      </c>
      <c r="H300" s="137">
        <v>6</v>
      </c>
      <c r="I300" s="136"/>
      <c r="J300" s="135">
        <f>ROUND(I300*H300,2)</f>
        <v>0</v>
      </c>
      <c r="K300" s="134"/>
      <c r="L300" s="3"/>
      <c r="M300" s="133" t="s">
        <v>1</v>
      </c>
      <c r="N300" s="132" t="s">
        <v>74</v>
      </c>
      <c r="P300" s="131">
        <f>O300*H300</f>
        <v>0</v>
      </c>
      <c r="Q300" s="131">
        <v>0</v>
      </c>
      <c r="R300" s="131">
        <f>Q300*H300</f>
        <v>0</v>
      </c>
      <c r="S300" s="131">
        <v>0</v>
      </c>
      <c r="T300" s="130">
        <f>S300*H300</f>
        <v>0</v>
      </c>
      <c r="AR300" s="128" t="s">
        <v>129</v>
      </c>
      <c r="AT300" s="128" t="s">
        <v>117</v>
      </c>
      <c r="AU300" s="128" t="s">
        <v>0</v>
      </c>
      <c r="AY300" s="103" t="s">
        <v>116</v>
      </c>
      <c r="BE300" s="129">
        <f>IF(N300="základní",J300,0)</f>
        <v>0</v>
      </c>
      <c r="BF300" s="129">
        <f>IF(N300="snížená",J300,0)</f>
        <v>0</v>
      </c>
      <c r="BG300" s="129">
        <f>IF(N300="zákl. přenesená",J300,0)</f>
        <v>0</v>
      </c>
      <c r="BH300" s="129">
        <f>IF(N300="sníž. přenesená",J300,0)</f>
        <v>0</v>
      </c>
      <c r="BI300" s="129">
        <f>IF(N300="nulová",J300,0)</f>
        <v>0</v>
      </c>
      <c r="BJ300" s="103" t="s">
        <v>5</v>
      </c>
      <c r="BK300" s="129">
        <f>ROUND(I300*H300,2)</f>
        <v>0</v>
      </c>
      <c r="BL300" s="103" t="s">
        <v>129</v>
      </c>
      <c r="BM300" s="128" t="s">
        <v>1305</v>
      </c>
    </row>
    <row r="301" spans="2:65" s="2" customFormat="1" ht="26.1">
      <c r="B301" s="3"/>
      <c r="D301" s="127" t="s">
        <v>112</v>
      </c>
      <c r="F301" s="126" t="s">
        <v>1304</v>
      </c>
      <c r="I301" s="122"/>
      <c r="L301" s="3"/>
      <c r="M301" s="125"/>
      <c r="T301" s="62"/>
      <c r="AT301" s="103" t="s">
        <v>112</v>
      </c>
      <c r="AU301" s="103" t="s">
        <v>0</v>
      </c>
    </row>
    <row r="302" spans="2:65" s="2" customFormat="1">
      <c r="B302" s="3"/>
      <c r="D302" s="124" t="s">
        <v>110</v>
      </c>
      <c r="F302" s="123" t="s">
        <v>1303</v>
      </c>
      <c r="I302" s="122"/>
      <c r="L302" s="3"/>
      <c r="M302" s="125"/>
      <c r="T302" s="62"/>
      <c r="AT302" s="103" t="s">
        <v>110</v>
      </c>
      <c r="AU302" s="103" t="s">
        <v>0</v>
      </c>
    </row>
    <row r="303" spans="2:65" s="155" customFormat="1">
      <c r="B303" s="159"/>
      <c r="D303" s="127" t="s">
        <v>154</v>
      </c>
      <c r="E303" s="156" t="s">
        <v>1</v>
      </c>
      <c r="F303" s="162" t="s">
        <v>1289</v>
      </c>
      <c r="H303" s="161">
        <v>6</v>
      </c>
      <c r="I303" s="160"/>
      <c r="L303" s="159"/>
      <c r="M303" s="158"/>
      <c r="T303" s="157"/>
      <c r="AT303" s="156" t="s">
        <v>154</v>
      </c>
      <c r="AU303" s="156" t="s">
        <v>0</v>
      </c>
      <c r="AV303" s="155" t="s">
        <v>0</v>
      </c>
      <c r="AW303" s="155" t="s">
        <v>82</v>
      </c>
      <c r="AX303" s="155" t="s">
        <v>5</v>
      </c>
      <c r="AY303" s="156" t="s">
        <v>116</v>
      </c>
    </row>
    <row r="304" spans="2:65" s="2" customFormat="1" ht="33" customHeight="1">
      <c r="B304" s="3"/>
      <c r="C304" s="141" t="s">
        <v>633</v>
      </c>
      <c r="D304" s="141" t="s">
        <v>117</v>
      </c>
      <c r="E304" s="140" t="s">
        <v>1302</v>
      </c>
      <c r="F304" s="139" t="s">
        <v>1301</v>
      </c>
      <c r="G304" s="138" t="s">
        <v>183</v>
      </c>
      <c r="H304" s="137">
        <v>6</v>
      </c>
      <c r="I304" s="136"/>
      <c r="J304" s="135">
        <f>ROUND(I304*H304,2)</f>
        <v>0</v>
      </c>
      <c r="K304" s="134"/>
      <c r="L304" s="3"/>
      <c r="M304" s="133" t="s">
        <v>1</v>
      </c>
      <c r="N304" s="132" t="s">
        <v>74</v>
      </c>
      <c r="P304" s="131">
        <f>O304*H304</f>
        <v>0</v>
      </c>
      <c r="Q304" s="131">
        <v>0</v>
      </c>
      <c r="R304" s="131">
        <f>Q304*H304</f>
        <v>0</v>
      </c>
      <c r="S304" s="131">
        <v>0</v>
      </c>
      <c r="T304" s="130">
        <f>S304*H304</f>
        <v>0</v>
      </c>
      <c r="AR304" s="128" t="s">
        <v>129</v>
      </c>
      <c r="AT304" s="128" t="s">
        <v>117</v>
      </c>
      <c r="AU304" s="128" t="s">
        <v>0</v>
      </c>
      <c r="AY304" s="103" t="s">
        <v>116</v>
      </c>
      <c r="BE304" s="129">
        <f>IF(N304="základní",J304,0)</f>
        <v>0</v>
      </c>
      <c r="BF304" s="129">
        <f>IF(N304="snížená",J304,0)</f>
        <v>0</v>
      </c>
      <c r="BG304" s="129">
        <f>IF(N304="zákl. přenesená",J304,0)</f>
        <v>0</v>
      </c>
      <c r="BH304" s="129">
        <f>IF(N304="sníž. přenesená",J304,0)</f>
        <v>0</v>
      </c>
      <c r="BI304" s="129">
        <f>IF(N304="nulová",J304,0)</f>
        <v>0</v>
      </c>
      <c r="BJ304" s="103" t="s">
        <v>5</v>
      </c>
      <c r="BK304" s="129">
        <f>ROUND(I304*H304,2)</f>
        <v>0</v>
      </c>
      <c r="BL304" s="103" t="s">
        <v>129</v>
      </c>
      <c r="BM304" s="128" t="s">
        <v>1300</v>
      </c>
    </row>
    <row r="305" spans="2:65" s="2" customFormat="1" ht="17.399999999999999">
      <c r="B305" s="3"/>
      <c r="D305" s="127" t="s">
        <v>112</v>
      </c>
      <c r="F305" s="126" t="s">
        <v>1299</v>
      </c>
      <c r="I305" s="122"/>
      <c r="L305" s="3"/>
      <c r="M305" s="125"/>
      <c r="T305" s="62"/>
      <c r="AT305" s="103" t="s">
        <v>112</v>
      </c>
      <c r="AU305" s="103" t="s">
        <v>0</v>
      </c>
    </row>
    <row r="306" spans="2:65" s="2" customFormat="1">
      <c r="B306" s="3"/>
      <c r="D306" s="124" t="s">
        <v>110</v>
      </c>
      <c r="F306" s="123" t="s">
        <v>1298</v>
      </c>
      <c r="I306" s="122"/>
      <c r="L306" s="3"/>
      <c r="M306" s="125"/>
      <c r="T306" s="62"/>
      <c r="AT306" s="103" t="s">
        <v>110</v>
      </c>
      <c r="AU306" s="103" t="s">
        <v>0</v>
      </c>
    </row>
    <row r="307" spans="2:65" s="155" customFormat="1">
      <c r="B307" s="159"/>
      <c r="D307" s="127" t="s">
        <v>154</v>
      </c>
      <c r="E307" s="156" t="s">
        <v>1</v>
      </c>
      <c r="F307" s="162" t="s">
        <v>1289</v>
      </c>
      <c r="H307" s="161">
        <v>6</v>
      </c>
      <c r="I307" s="160"/>
      <c r="L307" s="159"/>
      <c r="M307" s="158"/>
      <c r="T307" s="157"/>
      <c r="AT307" s="156" t="s">
        <v>154</v>
      </c>
      <c r="AU307" s="156" t="s">
        <v>0</v>
      </c>
      <c r="AV307" s="155" t="s">
        <v>0</v>
      </c>
      <c r="AW307" s="155" t="s">
        <v>82</v>
      </c>
      <c r="AX307" s="155" t="s">
        <v>5</v>
      </c>
      <c r="AY307" s="156" t="s">
        <v>116</v>
      </c>
    </row>
    <row r="308" spans="2:65" s="2" customFormat="1" ht="24.15" customHeight="1">
      <c r="B308" s="3"/>
      <c r="C308" s="141" t="s">
        <v>626</v>
      </c>
      <c r="D308" s="141" t="s">
        <v>117</v>
      </c>
      <c r="E308" s="140" t="s">
        <v>552</v>
      </c>
      <c r="F308" s="139" t="s">
        <v>551</v>
      </c>
      <c r="G308" s="138" t="s">
        <v>183</v>
      </c>
      <c r="H308" s="137">
        <v>6</v>
      </c>
      <c r="I308" s="136"/>
      <c r="J308" s="135">
        <f>ROUND(I308*H308,2)</f>
        <v>0</v>
      </c>
      <c r="K308" s="134"/>
      <c r="L308" s="3"/>
      <c r="M308" s="133" t="s">
        <v>1</v>
      </c>
      <c r="N308" s="132" t="s">
        <v>74</v>
      </c>
      <c r="P308" s="131">
        <f>O308*H308</f>
        <v>0</v>
      </c>
      <c r="Q308" s="131">
        <v>0</v>
      </c>
      <c r="R308" s="131">
        <f>Q308*H308</f>
        <v>0</v>
      </c>
      <c r="S308" s="131">
        <v>0</v>
      </c>
      <c r="T308" s="130">
        <f>S308*H308</f>
        <v>0</v>
      </c>
      <c r="AR308" s="128" t="s">
        <v>129</v>
      </c>
      <c r="AT308" s="128" t="s">
        <v>117</v>
      </c>
      <c r="AU308" s="128" t="s">
        <v>0</v>
      </c>
      <c r="AY308" s="103" t="s">
        <v>116</v>
      </c>
      <c r="BE308" s="129">
        <f>IF(N308="základní",J308,0)</f>
        <v>0</v>
      </c>
      <c r="BF308" s="129">
        <f>IF(N308="snížená",J308,0)</f>
        <v>0</v>
      </c>
      <c r="BG308" s="129">
        <f>IF(N308="zákl. přenesená",J308,0)</f>
        <v>0</v>
      </c>
      <c r="BH308" s="129">
        <f>IF(N308="sníž. přenesená",J308,0)</f>
        <v>0</v>
      </c>
      <c r="BI308" s="129">
        <f>IF(N308="nulová",J308,0)</f>
        <v>0</v>
      </c>
      <c r="BJ308" s="103" t="s">
        <v>5</v>
      </c>
      <c r="BK308" s="129">
        <f>ROUND(I308*H308,2)</f>
        <v>0</v>
      </c>
      <c r="BL308" s="103" t="s">
        <v>129</v>
      </c>
      <c r="BM308" s="128" t="s">
        <v>1297</v>
      </c>
    </row>
    <row r="309" spans="2:65" s="2" customFormat="1" ht="17.399999999999999">
      <c r="B309" s="3"/>
      <c r="D309" s="127" t="s">
        <v>112</v>
      </c>
      <c r="F309" s="126" t="s">
        <v>549</v>
      </c>
      <c r="I309" s="122"/>
      <c r="L309" s="3"/>
      <c r="M309" s="125"/>
      <c r="T309" s="62"/>
      <c r="AT309" s="103" t="s">
        <v>112</v>
      </c>
      <c r="AU309" s="103" t="s">
        <v>0</v>
      </c>
    </row>
    <row r="310" spans="2:65" s="2" customFormat="1">
      <c r="B310" s="3"/>
      <c r="D310" s="124" t="s">
        <v>110</v>
      </c>
      <c r="F310" s="123" t="s">
        <v>548</v>
      </c>
      <c r="I310" s="122"/>
      <c r="L310" s="3"/>
      <c r="M310" s="125"/>
      <c r="T310" s="62"/>
      <c r="AT310" s="103" t="s">
        <v>110</v>
      </c>
      <c r="AU310" s="103" t="s">
        <v>0</v>
      </c>
    </row>
    <row r="311" spans="2:65" s="155" customFormat="1">
      <c r="B311" s="159"/>
      <c r="D311" s="127" t="s">
        <v>154</v>
      </c>
      <c r="E311" s="156" t="s">
        <v>1</v>
      </c>
      <c r="F311" s="162" t="s">
        <v>1289</v>
      </c>
      <c r="H311" s="161">
        <v>6</v>
      </c>
      <c r="I311" s="160"/>
      <c r="L311" s="159"/>
      <c r="M311" s="158"/>
      <c r="T311" s="157"/>
      <c r="AT311" s="156" t="s">
        <v>154</v>
      </c>
      <c r="AU311" s="156" t="s">
        <v>0</v>
      </c>
      <c r="AV311" s="155" t="s">
        <v>0</v>
      </c>
      <c r="AW311" s="155" t="s">
        <v>82</v>
      </c>
      <c r="AX311" s="155" t="s">
        <v>5</v>
      </c>
      <c r="AY311" s="156" t="s">
        <v>116</v>
      </c>
    </row>
    <row r="312" spans="2:65" s="2" customFormat="1" ht="16.5" customHeight="1">
      <c r="B312" s="3"/>
      <c r="C312" s="173" t="s">
        <v>620</v>
      </c>
      <c r="D312" s="173" t="s">
        <v>125</v>
      </c>
      <c r="E312" s="172" t="s">
        <v>546</v>
      </c>
      <c r="F312" s="171" t="s">
        <v>543</v>
      </c>
      <c r="G312" s="170" t="s">
        <v>545</v>
      </c>
      <c r="H312" s="169">
        <v>0.12</v>
      </c>
      <c r="I312" s="168"/>
      <c r="J312" s="167">
        <f>ROUND(I312*H312,2)</f>
        <v>0</v>
      </c>
      <c r="K312" s="166"/>
      <c r="L312" s="165"/>
      <c r="M312" s="164" t="s">
        <v>1</v>
      </c>
      <c r="N312" s="163" t="s">
        <v>74</v>
      </c>
      <c r="P312" s="131">
        <f>O312*H312</f>
        <v>0</v>
      </c>
      <c r="Q312" s="131">
        <v>1E-3</v>
      </c>
      <c r="R312" s="131">
        <f>Q312*H312</f>
        <v>1.2E-4</v>
      </c>
      <c r="S312" s="131">
        <v>0</v>
      </c>
      <c r="T312" s="130">
        <f>S312*H312</f>
        <v>0</v>
      </c>
      <c r="AR312" s="128" t="s">
        <v>213</v>
      </c>
      <c r="AT312" s="128" t="s">
        <v>125</v>
      </c>
      <c r="AU312" s="128" t="s">
        <v>0</v>
      </c>
      <c r="AY312" s="103" t="s">
        <v>116</v>
      </c>
      <c r="BE312" s="129">
        <f>IF(N312="základní",J312,0)</f>
        <v>0</v>
      </c>
      <c r="BF312" s="129">
        <f>IF(N312="snížená",J312,0)</f>
        <v>0</v>
      </c>
      <c r="BG312" s="129">
        <f>IF(N312="zákl. přenesená",J312,0)</f>
        <v>0</v>
      </c>
      <c r="BH312" s="129">
        <f>IF(N312="sníž. přenesená",J312,0)</f>
        <v>0</v>
      </c>
      <c r="BI312" s="129">
        <f>IF(N312="nulová",J312,0)</f>
        <v>0</v>
      </c>
      <c r="BJ312" s="103" t="s">
        <v>5</v>
      </c>
      <c r="BK312" s="129">
        <f>ROUND(I312*H312,2)</f>
        <v>0</v>
      </c>
      <c r="BL312" s="103" t="s">
        <v>129</v>
      </c>
      <c r="BM312" s="128" t="s">
        <v>1296</v>
      </c>
    </row>
    <row r="313" spans="2:65" s="2" customFormat="1">
      <c r="B313" s="3"/>
      <c r="D313" s="127" t="s">
        <v>112</v>
      </c>
      <c r="F313" s="126" t="s">
        <v>543</v>
      </c>
      <c r="I313" s="122"/>
      <c r="L313" s="3"/>
      <c r="M313" s="125"/>
      <c r="T313" s="62"/>
      <c r="AT313" s="103" t="s">
        <v>112</v>
      </c>
      <c r="AU313" s="103" t="s">
        <v>0</v>
      </c>
    </row>
    <row r="314" spans="2:65" s="155" customFormat="1">
      <c r="B314" s="159"/>
      <c r="D314" s="127" t="s">
        <v>154</v>
      </c>
      <c r="F314" s="162" t="s">
        <v>1295</v>
      </c>
      <c r="H314" s="161">
        <v>0.12</v>
      </c>
      <c r="I314" s="160"/>
      <c r="L314" s="159"/>
      <c r="M314" s="158"/>
      <c r="T314" s="157"/>
      <c r="AT314" s="156" t="s">
        <v>154</v>
      </c>
      <c r="AU314" s="156" t="s">
        <v>0</v>
      </c>
      <c r="AV314" s="155" t="s">
        <v>0</v>
      </c>
      <c r="AW314" s="155" t="s">
        <v>89</v>
      </c>
      <c r="AX314" s="155" t="s">
        <v>5</v>
      </c>
      <c r="AY314" s="156" t="s">
        <v>116</v>
      </c>
    </row>
    <row r="315" spans="2:65" s="2" customFormat="1" ht="24.15" customHeight="1">
      <c r="B315" s="3"/>
      <c r="C315" s="141" t="s">
        <v>609</v>
      </c>
      <c r="D315" s="141" t="s">
        <v>117</v>
      </c>
      <c r="E315" s="140" t="s">
        <v>540</v>
      </c>
      <c r="F315" s="139" t="s">
        <v>539</v>
      </c>
      <c r="G315" s="138" t="s">
        <v>183</v>
      </c>
      <c r="H315" s="137">
        <v>114.6</v>
      </c>
      <c r="I315" s="136"/>
      <c r="J315" s="135">
        <f>ROUND(I315*H315,2)</f>
        <v>0</v>
      </c>
      <c r="K315" s="134"/>
      <c r="L315" s="3"/>
      <c r="M315" s="133" t="s">
        <v>1</v>
      </c>
      <c r="N315" s="132" t="s">
        <v>74</v>
      </c>
      <c r="P315" s="131">
        <f>O315*H315</f>
        <v>0</v>
      </c>
      <c r="Q315" s="131">
        <v>0</v>
      </c>
      <c r="R315" s="131">
        <f>Q315*H315</f>
        <v>0</v>
      </c>
      <c r="S315" s="131">
        <v>0</v>
      </c>
      <c r="T315" s="130">
        <f>S315*H315</f>
        <v>0</v>
      </c>
      <c r="AR315" s="128" t="s">
        <v>129</v>
      </c>
      <c r="AT315" s="128" t="s">
        <v>117</v>
      </c>
      <c r="AU315" s="128" t="s">
        <v>0</v>
      </c>
      <c r="AY315" s="103" t="s">
        <v>116</v>
      </c>
      <c r="BE315" s="129">
        <f>IF(N315="základní",J315,0)</f>
        <v>0</v>
      </c>
      <c r="BF315" s="129">
        <f>IF(N315="snížená",J315,0)</f>
        <v>0</v>
      </c>
      <c r="BG315" s="129">
        <f>IF(N315="zákl. přenesená",J315,0)</f>
        <v>0</v>
      </c>
      <c r="BH315" s="129">
        <f>IF(N315="sníž. přenesená",J315,0)</f>
        <v>0</v>
      </c>
      <c r="BI315" s="129">
        <f>IF(N315="nulová",J315,0)</f>
        <v>0</v>
      </c>
      <c r="BJ315" s="103" t="s">
        <v>5</v>
      </c>
      <c r="BK315" s="129">
        <f>ROUND(I315*H315,2)</f>
        <v>0</v>
      </c>
      <c r="BL315" s="103" t="s">
        <v>129</v>
      </c>
      <c r="BM315" s="128" t="s">
        <v>1294</v>
      </c>
    </row>
    <row r="316" spans="2:65" s="2" customFormat="1" ht="17.399999999999999">
      <c r="B316" s="3"/>
      <c r="D316" s="127" t="s">
        <v>112</v>
      </c>
      <c r="F316" s="126" t="s">
        <v>537</v>
      </c>
      <c r="I316" s="122"/>
      <c r="L316" s="3"/>
      <c r="M316" s="125"/>
      <c r="T316" s="62"/>
      <c r="AT316" s="103" t="s">
        <v>112</v>
      </c>
      <c r="AU316" s="103" t="s">
        <v>0</v>
      </c>
    </row>
    <row r="317" spans="2:65" s="2" customFormat="1">
      <c r="B317" s="3"/>
      <c r="D317" s="124" t="s">
        <v>110</v>
      </c>
      <c r="F317" s="123" t="s">
        <v>536</v>
      </c>
      <c r="I317" s="122"/>
      <c r="L317" s="3"/>
      <c r="M317" s="125"/>
      <c r="T317" s="62"/>
      <c r="AT317" s="103" t="s">
        <v>110</v>
      </c>
      <c r="AU317" s="103" t="s">
        <v>0</v>
      </c>
    </row>
    <row r="318" spans="2:65" s="155" customFormat="1">
      <c r="B318" s="159"/>
      <c r="D318" s="127" t="s">
        <v>154</v>
      </c>
      <c r="E318" s="156" t="s">
        <v>1</v>
      </c>
      <c r="F318" s="162" t="s">
        <v>1293</v>
      </c>
      <c r="H318" s="161">
        <v>90.6</v>
      </c>
      <c r="I318" s="160"/>
      <c r="L318" s="159"/>
      <c r="M318" s="158"/>
      <c r="T318" s="157"/>
      <c r="AT318" s="156" t="s">
        <v>154</v>
      </c>
      <c r="AU318" s="156" t="s">
        <v>0</v>
      </c>
      <c r="AV318" s="155" t="s">
        <v>0</v>
      </c>
      <c r="AW318" s="155" t="s">
        <v>82</v>
      </c>
      <c r="AX318" s="155" t="s">
        <v>38</v>
      </c>
      <c r="AY318" s="156" t="s">
        <v>116</v>
      </c>
    </row>
    <row r="319" spans="2:65" s="155" customFormat="1">
      <c r="B319" s="159"/>
      <c r="D319" s="127" t="s">
        <v>154</v>
      </c>
      <c r="E319" s="156" t="s">
        <v>1</v>
      </c>
      <c r="F319" s="162" t="s">
        <v>1266</v>
      </c>
      <c r="H319" s="161">
        <v>24</v>
      </c>
      <c r="I319" s="160"/>
      <c r="L319" s="159"/>
      <c r="M319" s="158"/>
      <c r="T319" s="157"/>
      <c r="AT319" s="156" t="s">
        <v>154</v>
      </c>
      <c r="AU319" s="156" t="s">
        <v>0</v>
      </c>
      <c r="AV319" s="155" t="s">
        <v>0</v>
      </c>
      <c r="AW319" s="155" t="s">
        <v>82</v>
      </c>
      <c r="AX319" s="155" t="s">
        <v>38</v>
      </c>
      <c r="AY319" s="156" t="s">
        <v>116</v>
      </c>
    </row>
    <row r="320" spans="2:65" s="175" customFormat="1">
      <c r="B320" s="179"/>
      <c r="D320" s="127" t="s">
        <v>154</v>
      </c>
      <c r="E320" s="176" t="s">
        <v>1</v>
      </c>
      <c r="F320" s="182" t="s">
        <v>414</v>
      </c>
      <c r="H320" s="181">
        <v>114.6</v>
      </c>
      <c r="I320" s="180"/>
      <c r="L320" s="179"/>
      <c r="M320" s="178"/>
      <c r="T320" s="177"/>
      <c r="AT320" s="176" t="s">
        <v>154</v>
      </c>
      <c r="AU320" s="176" t="s">
        <v>0</v>
      </c>
      <c r="AV320" s="175" t="s">
        <v>129</v>
      </c>
      <c r="AW320" s="175" t="s">
        <v>82</v>
      </c>
      <c r="AX320" s="175" t="s">
        <v>5</v>
      </c>
      <c r="AY320" s="176" t="s">
        <v>116</v>
      </c>
    </row>
    <row r="321" spans="2:65" s="2" customFormat="1" ht="24.15" customHeight="1">
      <c r="B321" s="3"/>
      <c r="C321" s="141" t="s">
        <v>601</v>
      </c>
      <c r="D321" s="141" t="s">
        <v>117</v>
      </c>
      <c r="E321" s="140" t="s">
        <v>533</v>
      </c>
      <c r="F321" s="139" t="s">
        <v>532</v>
      </c>
      <c r="G321" s="138" t="s">
        <v>183</v>
      </c>
      <c r="H321" s="137">
        <v>6</v>
      </c>
      <c r="I321" s="136"/>
      <c r="J321" s="135">
        <f>ROUND(I321*H321,2)</f>
        <v>0</v>
      </c>
      <c r="K321" s="134"/>
      <c r="L321" s="3"/>
      <c r="M321" s="133" t="s">
        <v>1</v>
      </c>
      <c r="N321" s="132" t="s">
        <v>74</v>
      </c>
      <c r="P321" s="131">
        <f>O321*H321</f>
        <v>0</v>
      </c>
      <c r="Q321" s="131">
        <v>0</v>
      </c>
      <c r="R321" s="131">
        <f>Q321*H321</f>
        <v>0</v>
      </c>
      <c r="S321" s="131">
        <v>0</v>
      </c>
      <c r="T321" s="130">
        <f>S321*H321</f>
        <v>0</v>
      </c>
      <c r="AR321" s="128" t="s">
        <v>129</v>
      </c>
      <c r="AT321" s="128" t="s">
        <v>117</v>
      </c>
      <c r="AU321" s="128" t="s">
        <v>0</v>
      </c>
      <c r="AY321" s="103" t="s">
        <v>116</v>
      </c>
      <c r="BE321" s="129">
        <f>IF(N321="základní",J321,0)</f>
        <v>0</v>
      </c>
      <c r="BF321" s="129">
        <f>IF(N321="snížená",J321,0)</f>
        <v>0</v>
      </c>
      <c r="BG321" s="129">
        <f>IF(N321="zákl. přenesená",J321,0)</f>
        <v>0</v>
      </c>
      <c r="BH321" s="129">
        <f>IF(N321="sníž. přenesená",J321,0)</f>
        <v>0</v>
      </c>
      <c r="BI321" s="129">
        <f>IF(N321="nulová",J321,0)</f>
        <v>0</v>
      </c>
      <c r="BJ321" s="103" t="s">
        <v>5</v>
      </c>
      <c r="BK321" s="129">
        <f>ROUND(I321*H321,2)</f>
        <v>0</v>
      </c>
      <c r="BL321" s="103" t="s">
        <v>129</v>
      </c>
      <c r="BM321" s="128" t="s">
        <v>1292</v>
      </c>
    </row>
    <row r="322" spans="2:65" s="2" customFormat="1" ht="17.399999999999999">
      <c r="B322" s="3"/>
      <c r="D322" s="127" t="s">
        <v>112</v>
      </c>
      <c r="F322" s="126" t="s">
        <v>530</v>
      </c>
      <c r="I322" s="122"/>
      <c r="L322" s="3"/>
      <c r="M322" s="125"/>
      <c r="T322" s="62"/>
      <c r="AT322" s="103" t="s">
        <v>112</v>
      </c>
      <c r="AU322" s="103" t="s">
        <v>0</v>
      </c>
    </row>
    <row r="323" spans="2:65" s="2" customFormat="1">
      <c r="B323" s="3"/>
      <c r="D323" s="124" t="s">
        <v>110</v>
      </c>
      <c r="F323" s="123" t="s">
        <v>529</v>
      </c>
      <c r="I323" s="122"/>
      <c r="L323" s="3"/>
      <c r="M323" s="125"/>
      <c r="T323" s="62"/>
      <c r="AT323" s="103" t="s">
        <v>110</v>
      </c>
      <c r="AU323" s="103" t="s">
        <v>0</v>
      </c>
    </row>
    <row r="324" spans="2:65" s="155" customFormat="1">
      <c r="B324" s="159"/>
      <c r="D324" s="127" t="s">
        <v>154</v>
      </c>
      <c r="E324" s="156" t="s">
        <v>1</v>
      </c>
      <c r="F324" s="162" t="s">
        <v>1289</v>
      </c>
      <c r="H324" s="161">
        <v>6</v>
      </c>
      <c r="I324" s="160"/>
      <c r="L324" s="159"/>
      <c r="M324" s="158"/>
      <c r="T324" s="157"/>
      <c r="AT324" s="156" t="s">
        <v>154</v>
      </c>
      <c r="AU324" s="156" t="s">
        <v>0</v>
      </c>
      <c r="AV324" s="155" t="s">
        <v>0</v>
      </c>
      <c r="AW324" s="155" t="s">
        <v>82</v>
      </c>
      <c r="AX324" s="155" t="s">
        <v>5</v>
      </c>
      <c r="AY324" s="156" t="s">
        <v>116</v>
      </c>
    </row>
    <row r="325" spans="2:65" s="2" customFormat="1" ht="21.75" customHeight="1">
      <c r="B325" s="3"/>
      <c r="C325" s="141" t="s">
        <v>591</v>
      </c>
      <c r="D325" s="141" t="s">
        <v>117</v>
      </c>
      <c r="E325" s="140" t="s">
        <v>527</v>
      </c>
      <c r="F325" s="139" t="s">
        <v>526</v>
      </c>
      <c r="G325" s="138" t="s">
        <v>183</v>
      </c>
      <c r="H325" s="137">
        <v>6</v>
      </c>
      <c r="I325" s="136"/>
      <c r="J325" s="135">
        <f>ROUND(I325*H325,2)</f>
        <v>0</v>
      </c>
      <c r="K325" s="134"/>
      <c r="L325" s="3"/>
      <c r="M325" s="133" t="s">
        <v>1</v>
      </c>
      <c r="N325" s="132" t="s">
        <v>74</v>
      </c>
      <c r="P325" s="131">
        <f>O325*H325</f>
        <v>0</v>
      </c>
      <c r="Q325" s="131">
        <v>0</v>
      </c>
      <c r="R325" s="131">
        <f>Q325*H325</f>
        <v>0</v>
      </c>
      <c r="S325" s="131">
        <v>0</v>
      </c>
      <c r="T325" s="130">
        <f>S325*H325</f>
        <v>0</v>
      </c>
      <c r="AR325" s="128" t="s">
        <v>129</v>
      </c>
      <c r="AT325" s="128" t="s">
        <v>117</v>
      </c>
      <c r="AU325" s="128" t="s">
        <v>0</v>
      </c>
      <c r="AY325" s="103" t="s">
        <v>116</v>
      </c>
      <c r="BE325" s="129">
        <f>IF(N325="základní",J325,0)</f>
        <v>0</v>
      </c>
      <c r="BF325" s="129">
        <f>IF(N325="snížená",J325,0)</f>
        <v>0</v>
      </c>
      <c r="BG325" s="129">
        <f>IF(N325="zákl. přenesená",J325,0)</f>
        <v>0</v>
      </c>
      <c r="BH325" s="129">
        <f>IF(N325="sníž. přenesená",J325,0)</f>
        <v>0</v>
      </c>
      <c r="BI325" s="129">
        <f>IF(N325="nulová",J325,0)</f>
        <v>0</v>
      </c>
      <c r="BJ325" s="103" t="s">
        <v>5</v>
      </c>
      <c r="BK325" s="129">
        <f>ROUND(I325*H325,2)</f>
        <v>0</v>
      </c>
      <c r="BL325" s="103" t="s">
        <v>129</v>
      </c>
      <c r="BM325" s="128" t="s">
        <v>1291</v>
      </c>
    </row>
    <row r="326" spans="2:65" s="2" customFormat="1">
      <c r="B326" s="3"/>
      <c r="D326" s="127" t="s">
        <v>112</v>
      </c>
      <c r="F326" s="126" t="s">
        <v>524</v>
      </c>
      <c r="I326" s="122"/>
      <c r="L326" s="3"/>
      <c r="M326" s="125"/>
      <c r="T326" s="62"/>
      <c r="AT326" s="103" t="s">
        <v>112</v>
      </c>
      <c r="AU326" s="103" t="s">
        <v>0</v>
      </c>
    </row>
    <row r="327" spans="2:65" s="2" customFormat="1">
      <c r="B327" s="3"/>
      <c r="D327" s="124" t="s">
        <v>110</v>
      </c>
      <c r="F327" s="123" t="s">
        <v>523</v>
      </c>
      <c r="I327" s="122"/>
      <c r="L327" s="3"/>
      <c r="M327" s="125"/>
      <c r="T327" s="62"/>
      <c r="AT327" s="103" t="s">
        <v>110</v>
      </c>
      <c r="AU327" s="103" t="s">
        <v>0</v>
      </c>
    </row>
    <row r="328" spans="2:65" s="155" customFormat="1">
      <c r="B328" s="159"/>
      <c r="D328" s="127" t="s">
        <v>154</v>
      </c>
      <c r="E328" s="156" t="s">
        <v>1</v>
      </c>
      <c r="F328" s="162" t="s">
        <v>1289</v>
      </c>
      <c r="H328" s="161">
        <v>6</v>
      </c>
      <c r="I328" s="160"/>
      <c r="L328" s="159"/>
      <c r="M328" s="158"/>
      <c r="T328" s="157"/>
      <c r="AT328" s="156" t="s">
        <v>154</v>
      </c>
      <c r="AU328" s="156" t="s">
        <v>0</v>
      </c>
      <c r="AV328" s="155" t="s">
        <v>0</v>
      </c>
      <c r="AW328" s="155" t="s">
        <v>82</v>
      </c>
      <c r="AX328" s="155" t="s">
        <v>5</v>
      </c>
      <c r="AY328" s="156" t="s">
        <v>116</v>
      </c>
    </row>
    <row r="329" spans="2:65" s="2" customFormat="1" ht="33" customHeight="1">
      <c r="B329" s="3"/>
      <c r="C329" s="141" t="s">
        <v>581</v>
      </c>
      <c r="D329" s="141" t="s">
        <v>117</v>
      </c>
      <c r="E329" s="140" t="s">
        <v>521</v>
      </c>
      <c r="F329" s="139" t="s">
        <v>520</v>
      </c>
      <c r="G329" s="138" t="s">
        <v>183</v>
      </c>
      <c r="H329" s="137">
        <v>6</v>
      </c>
      <c r="I329" s="136"/>
      <c r="J329" s="135">
        <f>ROUND(I329*H329,2)</f>
        <v>0</v>
      </c>
      <c r="K329" s="134"/>
      <c r="L329" s="3"/>
      <c r="M329" s="133" t="s">
        <v>1</v>
      </c>
      <c r="N329" s="132" t="s">
        <v>74</v>
      </c>
      <c r="P329" s="131">
        <f>O329*H329</f>
        <v>0</v>
      </c>
      <c r="Q329" s="131">
        <v>0</v>
      </c>
      <c r="R329" s="131">
        <f>Q329*H329</f>
        <v>0</v>
      </c>
      <c r="S329" s="131">
        <v>0</v>
      </c>
      <c r="T329" s="130">
        <f>S329*H329</f>
        <v>0</v>
      </c>
      <c r="AR329" s="128" t="s">
        <v>129</v>
      </c>
      <c r="AT329" s="128" t="s">
        <v>117</v>
      </c>
      <c r="AU329" s="128" t="s">
        <v>0</v>
      </c>
      <c r="AY329" s="103" t="s">
        <v>116</v>
      </c>
      <c r="BE329" s="129">
        <f>IF(N329="základní",J329,0)</f>
        <v>0</v>
      </c>
      <c r="BF329" s="129">
        <f>IF(N329="snížená",J329,0)</f>
        <v>0</v>
      </c>
      <c r="BG329" s="129">
        <f>IF(N329="zákl. přenesená",J329,0)</f>
        <v>0</v>
      </c>
      <c r="BH329" s="129">
        <f>IF(N329="sníž. přenesená",J329,0)</f>
        <v>0</v>
      </c>
      <c r="BI329" s="129">
        <f>IF(N329="nulová",J329,0)</f>
        <v>0</v>
      </c>
      <c r="BJ329" s="103" t="s">
        <v>5</v>
      </c>
      <c r="BK329" s="129">
        <f>ROUND(I329*H329,2)</f>
        <v>0</v>
      </c>
      <c r="BL329" s="103" t="s">
        <v>129</v>
      </c>
      <c r="BM329" s="128" t="s">
        <v>1290</v>
      </c>
    </row>
    <row r="330" spans="2:65" s="2" customFormat="1" ht="26.1">
      <c r="B330" s="3"/>
      <c r="D330" s="127" t="s">
        <v>112</v>
      </c>
      <c r="F330" s="126" t="s">
        <v>518</v>
      </c>
      <c r="I330" s="122"/>
      <c r="L330" s="3"/>
      <c r="M330" s="125"/>
      <c r="T330" s="62"/>
      <c r="AT330" s="103" t="s">
        <v>112</v>
      </c>
      <c r="AU330" s="103" t="s">
        <v>0</v>
      </c>
    </row>
    <row r="331" spans="2:65" s="2" customFormat="1">
      <c r="B331" s="3"/>
      <c r="D331" s="124" t="s">
        <v>110</v>
      </c>
      <c r="F331" s="123" t="s">
        <v>517</v>
      </c>
      <c r="I331" s="122"/>
      <c r="L331" s="3"/>
      <c r="M331" s="125"/>
      <c r="T331" s="62"/>
      <c r="AT331" s="103" t="s">
        <v>110</v>
      </c>
      <c r="AU331" s="103" t="s">
        <v>0</v>
      </c>
    </row>
    <row r="332" spans="2:65" s="155" customFormat="1">
      <c r="B332" s="159"/>
      <c r="D332" s="127" t="s">
        <v>154</v>
      </c>
      <c r="E332" s="156" t="s">
        <v>1</v>
      </c>
      <c r="F332" s="162" t="s">
        <v>1289</v>
      </c>
      <c r="H332" s="161">
        <v>6</v>
      </c>
      <c r="I332" s="160"/>
      <c r="L332" s="159"/>
      <c r="M332" s="158"/>
      <c r="T332" s="157"/>
      <c r="AT332" s="156" t="s">
        <v>154</v>
      </c>
      <c r="AU332" s="156" t="s">
        <v>0</v>
      </c>
      <c r="AV332" s="155" t="s">
        <v>0</v>
      </c>
      <c r="AW332" s="155" t="s">
        <v>82</v>
      </c>
      <c r="AX332" s="155" t="s">
        <v>5</v>
      </c>
      <c r="AY332" s="156" t="s">
        <v>116</v>
      </c>
    </row>
    <row r="333" spans="2:65" s="142" customFormat="1" ht="22.8" customHeight="1">
      <c r="B333" s="149"/>
      <c r="D333" s="144" t="s">
        <v>34</v>
      </c>
      <c r="E333" s="152" t="s">
        <v>0</v>
      </c>
      <c r="F333" s="152" t="s">
        <v>515</v>
      </c>
      <c r="I333" s="151"/>
      <c r="J333" s="150">
        <f>BK333</f>
        <v>0</v>
      </c>
      <c r="L333" s="149"/>
      <c r="M333" s="148"/>
      <c r="P333" s="147">
        <f>SUM(P334:P337)</f>
        <v>0</v>
      </c>
      <c r="R333" s="147">
        <f>SUM(R334:R337)</f>
        <v>17.38165</v>
      </c>
      <c r="T333" s="146">
        <f>SUM(T334:T337)</f>
        <v>0</v>
      </c>
      <c r="AR333" s="144" t="s">
        <v>5</v>
      </c>
      <c r="AT333" s="145" t="s">
        <v>34</v>
      </c>
      <c r="AU333" s="145" t="s">
        <v>5</v>
      </c>
      <c r="AY333" s="144" t="s">
        <v>116</v>
      </c>
      <c r="BK333" s="143">
        <f>SUM(BK334:BK337)</f>
        <v>0</v>
      </c>
    </row>
    <row r="334" spans="2:65" s="2" customFormat="1" ht="37.799999999999997" customHeight="1">
      <c r="B334" s="3"/>
      <c r="C334" s="141" t="s">
        <v>570</v>
      </c>
      <c r="D334" s="141" t="s">
        <v>117</v>
      </c>
      <c r="E334" s="140" t="s">
        <v>513</v>
      </c>
      <c r="F334" s="139" t="s">
        <v>958</v>
      </c>
      <c r="G334" s="138" t="s">
        <v>118</v>
      </c>
      <c r="H334" s="137">
        <v>85</v>
      </c>
      <c r="I334" s="136"/>
      <c r="J334" s="135">
        <f>ROUND(I334*H334,2)</f>
        <v>0</v>
      </c>
      <c r="K334" s="134"/>
      <c r="L334" s="3"/>
      <c r="M334" s="133" t="s">
        <v>1</v>
      </c>
      <c r="N334" s="132" t="s">
        <v>74</v>
      </c>
      <c r="P334" s="131">
        <f>O334*H334</f>
        <v>0</v>
      </c>
      <c r="Q334" s="131">
        <v>0.20449000000000001</v>
      </c>
      <c r="R334" s="131">
        <f>Q334*H334</f>
        <v>17.38165</v>
      </c>
      <c r="S334" s="131">
        <v>0</v>
      </c>
      <c r="T334" s="130">
        <f>S334*H334</f>
        <v>0</v>
      </c>
      <c r="AR334" s="128" t="s">
        <v>129</v>
      </c>
      <c r="AT334" s="128" t="s">
        <v>117</v>
      </c>
      <c r="AU334" s="128" t="s">
        <v>0</v>
      </c>
      <c r="AY334" s="103" t="s">
        <v>116</v>
      </c>
      <c r="BE334" s="129">
        <f>IF(N334="základní",J334,0)</f>
        <v>0</v>
      </c>
      <c r="BF334" s="129">
        <f>IF(N334="snížená",J334,0)</f>
        <v>0</v>
      </c>
      <c r="BG334" s="129">
        <f>IF(N334="zákl. přenesená",J334,0)</f>
        <v>0</v>
      </c>
      <c r="BH334" s="129">
        <f>IF(N334="sníž. přenesená",J334,0)</f>
        <v>0</v>
      </c>
      <c r="BI334" s="129">
        <f>IF(N334="nulová",J334,0)</f>
        <v>0</v>
      </c>
      <c r="BJ334" s="103" t="s">
        <v>5</v>
      </c>
      <c r="BK334" s="129">
        <f>ROUND(I334*H334,2)</f>
        <v>0</v>
      </c>
      <c r="BL334" s="103" t="s">
        <v>129</v>
      </c>
      <c r="BM334" s="128" t="s">
        <v>1288</v>
      </c>
    </row>
    <row r="335" spans="2:65" s="2" customFormat="1" ht="34.799999999999997">
      <c r="B335" s="3"/>
      <c r="D335" s="127" t="s">
        <v>112</v>
      </c>
      <c r="F335" s="126" t="s">
        <v>511</v>
      </c>
      <c r="I335" s="122"/>
      <c r="L335" s="3"/>
      <c r="M335" s="125"/>
      <c r="T335" s="62"/>
      <c r="AT335" s="103" t="s">
        <v>112</v>
      </c>
      <c r="AU335" s="103" t="s">
        <v>0</v>
      </c>
    </row>
    <row r="336" spans="2:65" s="2" customFormat="1">
      <c r="B336" s="3"/>
      <c r="D336" s="124" t="s">
        <v>110</v>
      </c>
      <c r="F336" s="123" t="s">
        <v>956</v>
      </c>
      <c r="I336" s="122"/>
      <c r="L336" s="3"/>
      <c r="M336" s="125"/>
      <c r="T336" s="62"/>
      <c r="AT336" s="103" t="s">
        <v>110</v>
      </c>
      <c r="AU336" s="103" t="s">
        <v>0</v>
      </c>
    </row>
    <row r="337" spans="2:65" s="155" customFormat="1">
      <c r="B337" s="159"/>
      <c r="D337" s="127" t="s">
        <v>154</v>
      </c>
      <c r="E337" s="156" t="s">
        <v>1</v>
      </c>
      <c r="F337" s="162" t="s">
        <v>293</v>
      </c>
      <c r="H337" s="161">
        <v>85</v>
      </c>
      <c r="I337" s="160"/>
      <c r="L337" s="159"/>
      <c r="M337" s="158"/>
      <c r="T337" s="157"/>
      <c r="AT337" s="156" t="s">
        <v>154</v>
      </c>
      <c r="AU337" s="156" t="s">
        <v>0</v>
      </c>
      <c r="AV337" s="155" t="s">
        <v>0</v>
      </c>
      <c r="AW337" s="155" t="s">
        <v>82</v>
      </c>
      <c r="AX337" s="155" t="s">
        <v>5</v>
      </c>
      <c r="AY337" s="156" t="s">
        <v>116</v>
      </c>
    </row>
    <row r="338" spans="2:65" s="142" customFormat="1" ht="22.8" customHeight="1">
      <c r="B338" s="149"/>
      <c r="D338" s="144" t="s">
        <v>34</v>
      </c>
      <c r="E338" s="152" t="s">
        <v>121</v>
      </c>
      <c r="F338" s="152" t="s">
        <v>503</v>
      </c>
      <c r="I338" s="151"/>
      <c r="J338" s="150">
        <f>BK338</f>
        <v>0</v>
      </c>
      <c r="L338" s="149"/>
      <c r="M338" s="148"/>
      <c r="P338" s="147">
        <f>SUM(P339:P347)</f>
        <v>0</v>
      </c>
      <c r="R338" s="147">
        <f>SUM(R339:R347)</f>
        <v>0.22036</v>
      </c>
      <c r="T338" s="146">
        <f>SUM(T339:T347)</f>
        <v>0</v>
      </c>
      <c r="AR338" s="144" t="s">
        <v>5</v>
      </c>
      <c r="AT338" s="145" t="s">
        <v>34</v>
      </c>
      <c r="AU338" s="145" t="s">
        <v>5</v>
      </c>
      <c r="AY338" s="144" t="s">
        <v>116</v>
      </c>
      <c r="BK338" s="143">
        <f>SUM(BK339:BK347)</f>
        <v>0</v>
      </c>
    </row>
    <row r="339" spans="2:65" s="2" customFormat="1" ht="24.15" customHeight="1">
      <c r="B339" s="3"/>
      <c r="C339" s="141" t="s">
        <v>565</v>
      </c>
      <c r="D339" s="141" t="s">
        <v>117</v>
      </c>
      <c r="E339" s="140" t="s">
        <v>1287</v>
      </c>
      <c r="F339" s="139" t="s">
        <v>1286</v>
      </c>
      <c r="G339" s="138" t="s">
        <v>223</v>
      </c>
      <c r="H339" s="137">
        <v>2</v>
      </c>
      <c r="I339" s="136"/>
      <c r="J339" s="135">
        <f>ROUND(I339*H339,2)</f>
        <v>0</v>
      </c>
      <c r="K339" s="134"/>
      <c r="L339" s="3"/>
      <c r="M339" s="133" t="s">
        <v>1</v>
      </c>
      <c r="N339" s="132" t="s">
        <v>74</v>
      </c>
      <c r="P339" s="131">
        <f>O339*H339</f>
        <v>0</v>
      </c>
      <c r="Q339" s="131">
        <v>4.6800000000000001E-3</v>
      </c>
      <c r="R339" s="131">
        <f>Q339*H339</f>
        <v>9.3600000000000003E-3</v>
      </c>
      <c r="S339" s="131">
        <v>0</v>
      </c>
      <c r="T339" s="130">
        <f>S339*H339</f>
        <v>0</v>
      </c>
      <c r="AR339" s="128" t="s">
        <v>129</v>
      </c>
      <c r="AT339" s="128" t="s">
        <v>117</v>
      </c>
      <c r="AU339" s="128" t="s">
        <v>0</v>
      </c>
      <c r="AY339" s="103" t="s">
        <v>116</v>
      </c>
      <c r="BE339" s="129">
        <f>IF(N339="základní",J339,0)</f>
        <v>0</v>
      </c>
      <c r="BF339" s="129">
        <f>IF(N339="snížená",J339,0)</f>
        <v>0</v>
      </c>
      <c r="BG339" s="129">
        <f>IF(N339="zákl. přenesená",J339,0)</f>
        <v>0</v>
      </c>
      <c r="BH339" s="129">
        <f>IF(N339="sníž. přenesená",J339,0)</f>
        <v>0</v>
      </c>
      <c r="BI339" s="129">
        <f>IF(N339="nulová",J339,0)</f>
        <v>0</v>
      </c>
      <c r="BJ339" s="103" t="s">
        <v>5</v>
      </c>
      <c r="BK339" s="129">
        <f>ROUND(I339*H339,2)</f>
        <v>0</v>
      </c>
      <c r="BL339" s="103" t="s">
        <v>129</v>
      </c>
      <c r="BM339" s="128" t="s">
        <v>1285</v>
      </c>
    </row>
    <row r="340" spans="2:65" s="2" customFormat="1" ht="26.1">
      <c r="B340" s="3"/>
      <c r="D340" s="127" t="s">
        <v>112</v>
      </c>
      <c r="F340" s="126" t="s">
        <v>1284</v>
      </c>
      <c r="I340" s="122"/>
      <c r="L340" s="3"/>
      <c r="M340" s="125"/>
      <c r="T340" s="62"/>
      <c r="AT340" s="103" t="s">
        <v>112</v>
      </c>
      <c r="AU340" s="103" t="s">
        <v>0</v>
      </c>
    </row>
    <row r="341" spans="2:65" s="2" customFormat="1">
      <c r="B341" s="3"/>
      <c r="D341" s="124" t="s">
        <v>110</v>
      </c>
      <c r="F341" s="123" t="s">
        <v>1283</v>
      </c>
      <c r="I341" s="122"/>
      <c r="L341" s="3"/>
      <c r="M341" s="125"/>
      <c r="T341" s="62"/>
      <c r="AT341" s="103" t="s">
        <v>110</v>
      </c>
      <c r="AU341" s="103" t="s">
        <v>0</v>
      </c>
    </row>
    <row r="342" spans="2:65" s="2" customFormat="1" ht="18">
      <c r="B342" s="3"/>
      <c r="D342" s="127" t="s">
        <v>233</v>
      </c>
      <c r="F342" s="174" t="s">
        <v>1282</v>
      </c>
      <c r="I342" s="122"/>
      <c r="L342" s="3"/>
      <c r="M342" s="125"/>
      <c r="T342" s="62"/>
      <c r="AT342" s="103" t="s">
        <v>233</v>
      </c>
      <c r="AU342" s="103" t="s">
        <v>0</v>
      </c>
    </row>
    <row r="343" spans="2:65" s="2" customFormat="1" ht="16.5" customHeight="1">
      <c r="B343" s="3"/>
      <c r="C343" s="173" t="s">
        <v>559</v>
      </c>
      <c r="D343" s="173" t="s">
        <v>125</v>
      </c>
      <c r="E343" s="172" t="s">
        <v>1281</v>
      </c>
      <c r="F343" s="171" t="s">
        <v>1279</v>
      </c>
      <c r="G343" s="170" t="s">
        <v>223</v>
      </c>
      <c r="H343" s="169">
        <v>2</v>
      </c>
      <c r="I343" s="168"/>
      <c r="J343" s="167">
        <f>ROUND(I343*H343,2)</f>
        <v>0</v>
      </c>
      <c r="K343" s="166"/>
      <c r="L343" s="165"/>
      <c r="M343" s="164" t="s">
        <v>1</v>
      </c>
      <c r="N343" s="163" t="s">
        <v>74</v>
      </c>
      <c r="P343" s="131">
        <f>O343*H343</f>
        <v>0</v>
      </c>
      <c r="Q343" s="131">
        <v>4.4999999999999997E-3</v>
      </c>
      <c r="R343" s="131">
        <f>Q343*H343</f>
        <v>8.9999999999999993E-3</v>
      </c>
      <c r="S343" s="131">
        <v>0</v>
      </c>
      <c r="T343" s="130">
        <f>S343*H343</f>
        <v>0</v>
      </c>
      <c r="AR343" s="128" t="s">
        <v>213</v>
      </c>
      <c r="AT343" s="128" t="s">
        <v>125</v>
      </c>
      <c r="AU343" s="128" t="s">
        <v>0</v>
      </c>
      <c r="AY343" s="103" t="s">
        <v>116</v>
      </c>
      <c r="BE343" s="129">
        <f>IF(N343="základní",J343,0)</f>
        <v>0</v>
      </c>
      <c r="BF343" s="129">
        <f>IF(N343="snížená",J343,0)</f>
        <v>0</v>
      </c>
      <c r="BG343" s="129">
        <f>IF(N343="zákl. přenesená",J343,0)</f>
        <v>0</v>
      </c>
      <c r="BH343" s="129">
        <f>IF(N343="sníž. přenesená",J343,0)</f>
        <v>0</v>
      </c>
      <c r="BI343" s="129">
        <f>IF(N343="nulová",J343,0)</f>
        <v>0</v>
      </c>
      <c r="BJ343" s="103" t="s">
        <v>5</v>
      </c>
      <c r="BK343" s="129">
        <f>ROUND(I343*H343,2)</f>
        <v>0</v>
      </c>
      <c r="BL343" s="103" t="s">
        <v>129</v>
      </c>
      <c r="BM343" s="128" t="s">
        <v>1280</v>
      </c>
    </row>
    <row r="344" spans="2:65" s="2" customFormat="1">
      <c r="B344" s="3"/>
      <c r="D344" s="127" t="s">
        <v>112</v>
      </c>
      <c r="F344" s="126" t="s">
        <v>1279</v>
      </c>
      <c r="I344" s="122"/>
      <c r="L344" s="3"/>
      <c r="M344" s="125"/>
      <c r="T344" s="62"/>
      <c r="AT344" s="103" t="s">
        <v>112</v>
      </c>
      <c r="AU344" s="103" t="s">
        <v>0</v>
      </c>
    </row>
    <row r="345" spans="2:65" s="2" customFormat="1" ht="54">
      <c r="B345" s="3"/>
      <c r="D345" s="127" t="s">
        <v>233</v>
      </c>
      <c r="F345" s="174" t="s">
        <v>1278</v>
      </c>
      <c r="I345" s="122"/>
      <c r="L345" s="3"/>
      <c r="M345" s="125"/>
      <c r="T345" s="62"/>
      <c r="AT345" s="103" t="s">
        <v>233</v>
      </c>
      <c r="AU345" s="103" t="s">
        <v>0</v>
      </c>
    </row>
    <row r="346" spans="2:65" s="2" customFormat="1" ht="16.5" customHeight="1">
      <c r="B346" s="3"/>
      <c r="C346" s="173" t="s">
        <v>553</v>
      </c>
      <c r="D346" s="173" t="s">
        <v>125</v>
      </c>
      <c r="E346" s="172" t="s">
        <v>1277</v>
      </c>
      <c r="F346" s="171" t="s">
        <v>1275</v>
      </c>
      <c r="G346" s="170" t="s">
        <v>223</v>
      </c>
      <c r="H346" s="169">
        <v>2</v>
      </c>
      <c r="I346" s="168"/>
      <c r="J346" s="167">
        <f>ROUND(I346*H346,2)</f>
        <v>0</v>
      </c>
      <c r="K346" s="166"/>
      <c r="L346" s="165"/>
      <c r="M346" s="164" t="s">
        <v>1</v>
      </c>
      <c r="N346" s="163" t="s">
        <v>74</v>
      </c>
      <c r="P346" s="131">
        <f>O346*H346</f>
        <v>0</v>
      </c>
      <c r="Q346" s="131">
        <v>0.10100000000000001</v>
      </c>
      <c r="R346" s="131">
        <f>Q346*H346</f>
        <v>0.20200000000000001</v>
      </c>
      <c r="S346" s="131">
        <v>0</v>
      </c>
      <c r="T346" s="130">
        <f>S346*H346</f>
        <v>0</v>
      </c>
      <c r="AR346" s="128" t="s">
        <v>213</v>
      </c>
      <c r="AT346" s="128" t="s">
        <v>125</v>
      </c>
      <c r="AU346" s="128" t="s">
        <v>0</v>
      </c>
      <c r="AY346" s="103" t="s">
        <v>116</v>
      </c>
      <c r="BE346" s="129">
        <f>IF(N346="základní",J346,0)</f>
        <v>0</v>
      </c>
      <c r="BF346" s="129">
        <f>IF(N346="snížená",J346,0)</f>
        <v>0</v>
      </c>
      <c r="BG346" s="129">
        <f>IF(N346="zákl. přenesená",J346,0)</f>
        <v>0</v>
      </c>
      <c r="BH346" s="129">
        <f>IF(N346="sníž. přenesená",J346,0)</f>
        <v>0</v>
      </c>
      <c r="BI346" s="129">
        <f>IF(N346="nulová",J346,0)</f>
        <v>0</v>
      </c>
      <c r="BJ346" s="103" t="s">
        <v>5</v>
      </c>
      <c r="BK346" s="129">
        <f>ROUND(I346*H346,2)</f>
        <v>0</v>
      </c>
      <c r="BL346" s="103" t="s">
        <v>129</v>
      </c>
      <c r="BM346" s="128" t="s">
        <v>1276</v>
      </c>
    </row>
    <row r="347" spans="2:65" s="2" customFormat="1">
      <c r="B347" s="3"/>
      <c r="D347" s="127" t="s">
        <v>112</v>
      </c>
      <c r="F347" s="126" t="s">
        <v>1275</v>
      </c>
      <c r="I347" s="122"/>
      <c r="L347" s="3"/>
      <c r="M347" s="125"/>
      <c r="T347" s="62"/>
      <c r="AT347" s="103" t="s">
        <v>112</v>
      </c>
      <c r="AU347" s="103" t="s">
        <v>0</v>
      </c>
    </row>
    <row r="348" spans="2:65" s="142" customFormat="1" ht="22.8" customHeight="1">
      <c r="B348" s="149"/>
      <c r="D348" s="144" t="s">
        <v>34</v>
      </c>
      <c r="E348" s="152" t="s">
        <v>129</v>
      </c>
      <c r="F348" s="152" t="s">
        <v>490</v>
      </c>
      <c r="I348" s="151"/>
      <c r="J348" s="150">
        <f>BK348</f>
        <v>0</v>
      </c>
      <c r="L348" s="149"/>
      <c r="M348" s="148"/>
      <c r="P348" s="147">
        <f>SUM(P349:P355)</f>
        <v>0</v>
      </c>
      <c r="R348" s="147">
        <f>SUM(R349:R355)</f>
        <v>0</v>
      </c>
      <c r="T348" s="146">
        <f>SUM(T349:T355)</f>
        <v>0</v>
      </c>
      <c r="AR348" s="144" t="s">
        <v>5</v>
      </c>
      <c r="AT348" s="145" t="s">
        <v>34</v>
      </c>
      <c r="AU348" s="145" t="s">
        <v>5</v>
      </c>
      <c r="AY348" s="144" t="s">
        <v>116</v>
      </c>
      <c r="BK348" s="143">
        <f>SUM(BK349:BK355)</f>
        <v>0</v>
      </c>
    </row>
    <row r="349" spans="2:65" s="2" customFormat="1" ht="16.5" customHeight="1">
      <c r="B349" s="3"/>
      <c r="C349" s="141" t="s">
        <v>547</v>
      </c>
      <c r="D349" s="141" t="s">
        <v>117</v>
      </c>
      <c r="E349" s="140" t="s">
        <v>488</v>
      </c>
      <c r="F349" s="139" t="s">
        <v>487</v>
      </c>
      <c r="G349" s="138" t="s">
        <v>190</v>
      </c>
      <c r="H349" s="137">
        <v>11.46</v>
      </c>
      <c r="I349" s="136"/>
      <c r="J349" s="135">
        <f>ROUND(I349*H349,2)</f>
        <v>0</v>
      </c>
      <c r="K349" s="134"/>
      <c r="L349" s="3"/>
      <c r="M349" s="133" t="s">
        <v>1</v>
      </c>
      <c r="N349" s="132" t="s">
        <v>74</v>
      </c>
      <c r="P349" s="131">
        <f>O349*H349</f>
        <v>0</v>
      </c>
      <c r="Q349" s="131">
        <v>0</v>
      </c>
      <c r="R349" s="131">
        <f>Q349*H349</f>
        <v>0</v>
      </c>
      <c r="S349" s="131">
        <v>0</v>
      </c>
      <c r="T349" s="130">
        <f>S349*H349</f>
        <v>0</v>
      </c>
      <c r="AR349" s="128" t="s">
        <v>129</v>
      </c>
      <c r="AT349" s="128" t="s">
        <v>117</v>
      </c>
      <c r="AU349" s="128" t="s">
        <v>0</v>
      </c>
      <c r="AY349" s="103" t="s">
        <v>116</v>
      </c>
      <c r="BE349" s="129">
        <f>IF(N349="základní",J349,0)</f>
        <v>0</v>
      </c>
      <c r="BF349" s="129">
        <f>IF(N349="snížená",J349,0)</f>
        <v>0</v>
      </c>
      <c r="BG349" s="129">
        <f>IF(N349="zákl. přenesená",J349,0)</f>
        <v>0</v>
      </c>
      <c r="BH349" s="129">
        <f>IF(N349="sníž. přenesená",J349,0)</f>
        <v>0</v>
      </c>
      <c r="BI349" s="129">
        <f>IF(N349="nulová",J349,0)</f>
        <v>0</v>
      </c>
      <c r="BJ349" s="103" t="s">
        <v>5</v>
      </c>
      <c r="BK349" s="129">
        <f>ROUND(I349*H349,2)</f>
        <v>0</v>
      </c>
      <c r="BL349" s="103" t="s">
        <v>129</v>
      </c>
      <c r="BM349" s="128" t="s">
        <v>1274</v>
      </c>
    </row>
    <row r="350" spans="2:65" s="2" customFormat="1" ht="17.399999999999999">
      <c r="B350" s="3"/>
      <c r="D350" s="127" t="s">
        <v>112</v>
      </c>
      <c r="F350" s="126" t="s">
        <v>485</v>
      </c>
      <c r="I350" s="122"/>
      <c r="L350" s="3"/>
      <c r="M350" s="125"/>
      <c r="T350" s="62"/>
      <c r="AT350" s="103" t="s">
        <v>112</v>
      </c>
      <c r="AU350" s="103" t="s">
        <v>0</v>
      </c>
    </row>
    <row r="351" spans="2:65" s="2" customFormat="1">
      <c r="B351" s="3"/>
      <c r="D351" s="124" t="s">
        <v>110</v>
      </c>
      <c r="F351" s="123" t="s">
        <v>484</v>
      </c>
      <c r="I351" s="122"/>
      <c r="L351" s="3"/>
      <c r="M351" s="125"/>
      <c r="T351" s="62"/>
      <c r="AT351" s="103" t="s">
        <v>110</v>
      </c>
      <c r="AU351" s="103" t="s">
        <v>0</v>
      </c>
    </row>
    <row r="352" spans="2:65" s="2" customFormat="1" ht="45">
      <c r="B352" s="3"/>
      <c r="D352" s="127" t="s">
        <v>233</v>
      </c>
      <c r="F352" s="174" t="s">
        <v>1273</v>
      </c>
      <c r="I352" s="122"/>
      <c r="L352" s="3"/>
      <c r="M352" s="125"/>
      <c r="T352" s="62"/>
      <c r="AT352" s="103" t="s">
        <v>233</v>
      </c>
      <c r="AU352" s="103" t="s">
        <v>0</v>
      </c>
    </row>
    <row r="353" spans="2:65" s="155" customFormat="1">
      <c r="B353" s="159"/>
      <c r="D353" s="127" t="s">
        <v>154</v>
      </c>
      <c r="E353" s="156" t="s">
        <v>1</v>
      </c>
      <c r="F353" s="162" t="s">
        <v>1272</v>
      </c>
      <c r="H353" s="161">
        <v>9.06</v>
      </c>
      <c r="I353" s="160"/>
      <c r="L353" s="159"/>
      <c r="M353" s="158"/>
      <c r="T353" s="157"/>
      <c r="AT353" s="156" t="s">
        <v>154</v>
      </c>
      <c r="AU353" s="156" t="s">
        <v>0</v>
      </c>
      <c r="AV353" s="155" t="s">
        <v>0</v>
      </c>
      <c r="AW353" s="155" t="s">
        <v>82</v>
      </c>
      <c r="AX353" s="155" t="s">
        <v>38</v>
      </c>
      <c r="AY353" s="156" t="s">
        <v>116</v>
      </c>
    </row>
    <row r="354" spans="2:65" s="155" customFormat="1">
      <c r="B354" s="159"/>
      <c r="D354" s="127" t="s">
        <v>154</v>
      </c>
      <c r="E354" s="156" t="s">
        <v>1</v>
      </c>
      <c r="F354" s="162" t="s">
        <v>1271</v>
      </c>
      <c r="H354" s="161">
        <v>2.4</v>
      </c>
      <c r="I354" s="160"/>
      <c r="L354" s="159"/>
      <c r="M354" s="158"/>
      <c r="T354" s="157"/>
      <c r="AT354" s="156" t="s">
        <v>154</v>
      </c>
      <c r="AU354" s="156" t="s">
        <v>0</v>
      </c>
      <c r="AV354" s="155" t="s">
        <v>0</v>
      </c>
      <c r="AW354" s="155" t="s">
        <v>82</v>
      </c>
      <c r="AX354" s="155" t="s">
        <v>38</v>
      </c>
      <c r="AY354" s="156" t="s">
        <v>116</v>
      </c>
    </row>
    <row r="355" spans="2:65" s="175" customFormat="1">
      <c r="B355" s="179"/>
      <c r="D355" s="127" t="s">
        <v>154</v>
      </c>
      <c r="E355" s="176" t="s">
        <v>1</v>
      </c>
      <c r="F355" s="182" t="s">
        <v>414</v>
      </c>
      <c r="H355" s="181">
        <v>11.46</v>
      </c>
      <c r="I355" s="180"/>
      <c r="L355" s="179"/>
      <c r="M355" s="178"/>
      <c r="T355" s="177"/>
      <c r="AT355" s="176" t="s">
        <v>154</v>
      </c>
      <c r="AU355" s="176" t="s">
        <v>0</v>
      </c>
      <c r="AV355" s="175" t="s">
        <v>129</v>
      </c>
      <c r="AW355" s="175" t="s">
        <v>82</v>
      </c>
      <c r="AX355" s="175" t="s">
        <v>5</v>
      </c>
      <c r="AY355" s="176" t="s">
        <v>116</v>
      </c>
    </row>
    <row r="356" spans="2:65" s="142" customFormat="1" ht="22.8" customHeight="1">
      <c r="B356" s="149"/>
      <c r="D356" s="144" t="s">
        <v>34</v>
      </c>
      <c r="E356" s="152" t="s">
        <v>432</v>
      </c>
      <c r="F356" s="152" t="s">
        <v>431</v>
      </c>
      <c r="I356" s="151"/>
      <c r="J356" s="150">
        <f>BK356</f>
        <v>0</v>
      </c>
      <c r="L356" s="149"/>
      <c r="M356" s="148"/>
      <c r="P356" s="147">
        <f>SUM(P357:P372)</f>
        <v>0</v>
      </c>
      <c r="R356" s="147">
        <f>SUM(R357:R372)</f>
        <v>1.033032</v>
      </c>
      <c r="T356" s="146">
        <f>SUM(T357:T372)</f>
        <v>0</v>
      </c>
      <c r="AR356" s="144" t="s">
        <v>5</v>
      </c>
      <c r="AT356" s="145" t="s">
        <v>34</v>
      </c>
      <c r="AU356" s="145" t="s">
        <v>5</v>
      </c>
      <c r="AY356" s="144" t="s">
        <v>116</v>
      </c>
      <c r="BK356" s="143">
        <f>SUM(BK357:BK372)</f>
        <v>0</v>
      </c>
    </row>
    <row r="357" spans="2:65" s="2" customFormat="1" ht="21.75" customHeight="1">
      <c r="B357" s="3"/>
      <c r="C357" s="141" t="s">
        <v>541</v>
      </c>
      <c r="D357" s="141" t="s">
        <v>117</v>
      </c>
      <c r="E357" s="140" t="s">
        <v>429</v>
      </c>
      <c r="F357" s="139" t="s">
        <v>428</v>
      </c>
      <c r="G357" s="138" t="s">
        <v>183</v>
      </c>
      <c r="H357" s="137">
        <v>2.4</v>
      </c>
      <c r="I357" s="136"/>
      <c r="J357" s="135">
        <f>ROUND(I357*H357,2)</f>
        <v>0</v>
      </c>
      <c r="K357" s="134"/>
      <c r="L357" s="3"/>
      <c r="M357" s="133" t="s">
        <v>1</v>
      </c>
      <c r="N357" s="132" t="s">
        <v>74</v>
      </c>
      <c r="P357" s="131">
        <f>O357*H357</f>
        <v>0</v>
      </c>
      <c r="Q357" s="131">
        <v>0</v>
      </c>
      <c r="R357" s="131">
        <f>Q357*H357</f>
        <v>0</v>
      </c>
      <c r="S357" s="131">
        <v>0</v>
      </c>
      <c r="T357" s="130">
        <f>S357*H357</f>
        <v>0</v>
      </c>
      <c r="AR357" s="128" t="s">
        <v>129</v>
      </c>
      <c r="AT357" s="128" t="s">
        <v>117</v>
      </c>
      <c r="AU357" s="128" t="s">
        <v>0</v>
      </c>
      <c r="AY357" s="103" t="s">
        <v>116</v>
      </c>
      <c r="BE357" s="129">
        <f>IF(N357="základní",J357,0)</f>
        <v>0</v>
      </c>
      <c r="BF357" s="129">
        <f>IF(N357="snížená",J357,0)</f>
        <v>0</v>
      </c>
      <c r="BG357" s="129">
        <f>IF(N357="zákl. přenesená",J357,0)</f>
        <v>0</v>
      </c>
      <c r="BH357" s="129">
        <f>IF(N357="sníž. přenesená",J357,0)</f>
        <v>0</v>
      </c>
      <c r="BI357" s="129">
        <f>IF(N357="nulová",J357,0)</f>
        <v>0</v>
      </c>
      <c r="BJ357" s="103" t="s">
        <v>5</v>
      </c>
      <c r="BK357" s="129">
        <f>ROUND(I357*H357,2)</f>
        <v>0</v>
      </c>
      <c r="BL357" s="103" t="s">
        <v>129</v>
      </c>
      <c r="BM357" s="128" t="s">
        <v>1270</v>
      </c>
    </row>
    <row r="358" spans="2:65" s="2" customFormat="1" ht="17.399999999999999">
      <c r="B358" s="3"/>
      <c r="D358" s="127" t="s">
        <v>112</v>
      </c>
      <c r="F358" s="126" t="s">
        <v>426</v>
      </c>
      <c r="I358" s="122"/>
      <c r="L358" s="3"/>
      <c r="M358" s="125"/>
      <c r="T358" s="62"/>
      <c r="AT358" s="103" t="s">
        <v>112</v>
      </c>
      <c r="AU358" s="103" t="s">
        <v>0</v>
      </c>
    </row>
    <row r="359" spans="2:65" s="2" customFormat="1">
      <c r="B359" s="3"/>
      <c r="D359" s="124" t="s">
        <v>110</v>
      </c>
      <c r="F359" s="123" t="s">
        <v>425</v>
      </c>
      <c r="I359" s="122"/>
      <c r="L359" s="3"/>
      <c r="M359" s="125"/>
      <c r="T359" s="62"/>
      <c r="AT359" s="103" t="s">
        <v>110</v>
      </c>
      <c r="AU359" s="103" t="s">
        <v>0</v>
      </c>
    </row>
    <row r="360" spans="2:65" s="155" customFormat="1">
      <c r="B360" s="159"/>
      <c r="D360" s="127" t="s">
        <v>154</v>
      </c>
      <c r="E360" s="156" t="s">
        <v>1</v>
      </c>
      <c r="F360" s="162" t="s">
        <v>1269</v>
      </c>
      <c r="H360" s="161">
        <v>2.4</v>
      </c>
      <c r="I360" s="160"/>
      <c r="L360" s="159"/>
      <c r="M360" s="158"/>
      <c r="T360" s="157"/>
      <c r="AT360" s="156" t="s">
        <v>154</v>
      </c>
      <c r="AU360" s="156" t="s">
        <v>0</v>
      </c>
      <c r="AV360" s="155" t="s">
        <v>0</v>
      </c>
      <c r="AW360" s="155" t="s">
        <v>82</v>
      </c>
      <c r="AX360" s="155" t="s">
        <v>5</v>
      </c>
      <c r="AY360" s="156" t="s">
        <v>116</v>
      </c>
    </row>
    <row r="361" spans="2:65" s="2" customFormat="1" ht="24.15" customHeight="1">
      <c r="B361" s="3"/>
      <c r="C361" s="141" t="s">
        <v>534</v>
      </c>
      <c r="D361" s="141" t="s">
        <v>117</v>
      </c>
      <c r="E361" s="140" t="s">
        <v>422</v>
      </c>
      <c r="F361" s="139" t="s">
        <v>421</v>
      </c>
      <c r="G361" s="138" t="s">
        <v>183</v>
      </c>
      <c r="H361" s="137">
        <v>114.6</v>
      </c>
      <c r="I361" s="136"/>
      <c r="J361" s="135">
        <f>ROUND(I361*H361,2)</f>
        <v>0</v>
      </c>
      <c r="K361" s="134"/>
      <c r="L361" s="3"/>
      <c r="M361" s="133" t="s">
        <v>1</v>
      </c>
      <c r="N361" s="132" t="s">
        <v>74</v>
      </c>
      <c r="P361" s="131">
        <f>O361*H361</f>
        <v>0</v>
      </c>
      <c r="Q361" s="131">
        <v>0</v>
      </c>
      <c r="R361" s="131">
        <f>Q361*H361</f>
        <v>0</v>
      </c>
      <c r="S361" s="131">
        <v>0</v>
      </c>
      <c r="T361" s="130">
        <f>S361*H361</f>
        <v>0</v>
      </c>
      <c r="AR361" s="128" t="s">
        <v>129</v>
      </c>
      <c r="AT361" s="128" t="s">
        <v>117</v>
      </c>
      <c r="AU361" s="128" t="s">
        <v>0</v>
      </c>
      <c r="AY361" s="103" t="s">
        <v>116</v>
      </c>
      <c r="BE361" s="129">
        <f>IF(N361="základní",J361,0)</f>
        <v>0</v>
      </c>
      <c r="BF361" s="129">
        <f>IF(N361="snížená",J361,0)</f>
        <v>0</v>
      </c>
      <c r="BG361" s="129">
        <f>IF(N361="zákl. přenesená",J361,0)</f>
        <v>0</v>
      </c>
      <c r="BH361" s="129">
        <f>IF(N361="sníž. přenesená",J361,0)</f>
        <v>0</v>
      </c>
      <c r="BI361" s="129">
        <f>IF(N361="nulová",J361,0)</f>
        <v>0</v>
      </c>
      <c r="BJ361" s="103" t="s">
        <v>5</v>
      </c>
      <c r="BK361" s="129">
        <f>ROUND(I361*H361,2)</f>
        <v>0</v>
      </c>
      <c r="BL361" s="103" t="s">
        <v>129</v>
      </c>
      <c r="BM361" s="128" t="s">
        <v>1268</v>
      </c>
    </row>
    <row r="362" spans="2:65" s="2" customFormat="1" ht="17.399999999999999">
      <c r="B362" s="3"/>
      <c r="D362" s="127" t="s">
        <v>112</v>
      </c>
      <c r="F362" s="126" t="s">
        <v>419</v>
      </c>
      <c r="I362" s="122"/>
      <c r="L362" s="3"/>
      <c r="M362" s="125"/>
      <c r="T362" s="62"/>
      <c r="AT362" s="103" t="s">
        <v>112</v>
      </c>
      <c r="AU362" s="103" t="s">
        <v>0</v>
      </c>
    </row>
    <row r="363" spans="2:65" s="2" customFormat="1">
      <c r="B363" s="3"/>
      <c r="D363" s="124" t="s">
        <v>110</v>
      </c>
      <c r="F363" s="123" t="s">
        <v>418</v>
      </c>
      <c r="I363" s="122"/>
      <c r="L363" s="3"/>
      <c r="M363" s="125"/>
      <c r="T363" s="62"/>
      <c r="AT363" s="103" t="s">
        <v>110</v>
      </c>
      <c r="AU363" s="103" t="s">
        <v>0</v>
      </c>
    </row>
    <row r="364" spans="2:65" s="155" customFormat="1">
      <c r="B364" s="159"/>
      <c r="D364" s="127" t="s">
        <v>154</v>
      </c>
      <c r="E364" s="156" t="s">
        <v>1</v>
      </c>
      <c r="F364" s="162" t="s">
        <v>1267</v>
      </c>
      <c r="H364" s="161">
        <v>90.6</v>
      </c>
      <c r="I364" s="160"/>
      <c r="L364" s="159"/>
      <c r="M364" s="158"/>
      <c r="T364" s="157"/>
      <c r="AT364" s="156" t="s">
        <v>154</v>
      </c>
      <c r="AU364" s="156" t="s">
        <v>0</v>
      </c>
      <c r="AV364" s="155" t="s">
        <v>0</v>
      </c>
      <c r="AW364" s="155" t="s">
        <v>82</v>
      </c>
      <c r="AX364" s="155" t="s">
        <v>38</v>
      </c>
      <c r="AY364" s="156" t="s">
        <v>116</v>
      </c>
    </row>
    <row r="365" spans="2:65" s="155" customFormat="1">
      <c r="B365" s="159"/>
      <c r="D365" s="127" t="s">
        <v>154</v>
      </c>
      <c r="E365" s="156" t="s">
        <v>1</v>
      </c>
      <c r="F365" s="162" t="s">
        <v>1266</v>
      </c>
      <c r="H365" s="161">
        <v>24</v>
      </c>
      <c r="I365" s="160"/>
      <c r="L365" s="159"/>
      <c r="M365" s="158"/>
      <c r="T365" s="157"/>
      <c r="AT365" s="156" t="s">
        <v>154</v>
      </c>
      <c r="AU365" s="156" t="s">
        <v>0</v>
      </c>
      <c r="AV365" s="155" t="s">
        <v>0</v>
      </c>
      <c r="AW365" s="155" t="s">
        <v>82</v>
      </c>
      <c r="AX365" s="155" t="s">
        <v>38</v>
      </c>
      <c r="AY365" s="156" t="s">
        <v>116</v>
      </c>
    </row>
    <row r="366" spans="2:65" s="175" customFormat="1">
      <c r="B366" s="179"/>
      <c r="D366" s="127" t="s">
        <v>154</v>
      </c>
      <c r="E366" s="176" t="s">
        <v>1</v>
      </c>
      <c r="F366" s="182" t="s">
        <v>414</v>
      </c>
      <c r="H366" s="181">
        <v>114.6</v>
      </c>
      <c r="I366" s="180"/>
      <c r="L366" s="179"/>
      <c r="M366" s="178"/>
      <c r="T366" s="177"/>
      <c r="AT366" s="176" t="s">
        <v>154</v>
      </c>
      <c r="AU366" s="176" t="s">
        <v>0</v>
      </c>
      <c r="AV366" s="175" t="s">
        <v>129</v>
      </c>
      <c r="AW366" s="175" t="s">
        <v>82</v>
      </c>
      <c r="AX366" s="175" t="s">
        <v>5</v>
      </c>
      <c r="AY366" s="176" t="s">
        <v>116</v>
      </c>
    </row>
    <row r="367" spans="2:65" s="2" customFormat="1" ht="33" customHeight="1">
      <c r="B367" s="3"/>
      <c r="C367" s="141" t="s">
        <v>528</v>
      </c>
      <c r="D367" s="141" t="s">
        <v>117</v>
      </c>
      <c r="E367" s="140" t="s">
        <v>412</v>
      </c>
      <c r="F367" s="139" t="s">
        <v>411</v>
      </c>
      <c r="G367" s="138" t="s">
        <v>183</v>
      </c>
      <c r="H367" s="137">
        <v>2.4</v>
      </c>
      <c r="I367" s="136"/>
      <c r="J367" s="135">
        <f>ROUND(I367*H367,2)</f>
        <v>0</v>
      </c>
      <c r="K367" s="134"/>
      <c r="L367" s="3"/>
      <c r="M367" s="133" t="s">
        <v>1</v>
      </c>
      <c r="N367" s="132" t="s">
        <v>74</v>
      </c>
      <c r="P367" s="131">
        <f>O367*H367</f>
        <v>0</v>
      </c>
      <c r="Q367" s="131">
        <v>0.11792999999999999</v>
      </c>
      <c r="R367" s="131">
        <f>Q367*H367</f>
        <v>0.28303199999999995</v>
      </c>
      <c r="S367" s="131">
        <v>0</v>
      </c>
      <c r="T367" s="130">
        <f>S367*H367</f>
        <v>0</v>
      </c>
      <c r="AR367" s="128" t="s">
        <v>129</v>
      </c>
      <c r="AT367" s="128" t="s">
        <v>117</v>
      </c>
      <c r="AU367" s="128" t="s">
        <v>0</v>
      </c>
      <c r="AY367" s="103" t="s">
        <v>116</v>
      </c>
      <c r="BE367" s="129">
        <f>IF(N367="základní",J367,0)</f>
        <v>0</v>
      </c>
      <c r="BF367" s="129">
        <f>IF(N367="snížená",J367,0)</f>
        <v>0</v>
      </c>
      <c r="BG367" s="129">
        <f>IF(N367="zákl. přenesená",J367,0)</f>
        <v>0</v>
      </c>
      <c r="BH367" s="129">
        <f>IF(N367="sníž. přenesená",J367,0)</f>
        <v>0</v>
      </c>
      <c r="BI367" s="129">
        <f>IF(N367="nulová",J367,0)</f>
        <v>0</v>
      </c>
      <c r="BJ367" s="103" t="s">
        <v>5</v>
      </c>
      <c r="BK367" s="129">
        <f>ROUND(I367*H367,2)</f>
        <v>0</v>
      </c>
      <c r="BL367" s="103" t="s">
        <v>129</v>
      </c>
      <c r="BM367" s="128" t="s">
        <v>1265</v>
      </c>
    </row>
    <row r="368" spans="2:65" s="2" customFormat="1" ht="17.399999999999999">
      <c r="B368" s="3"/>
      <c r="D368" s="127" t="s">
        <v>112</v>
      </c>
      <c r="F368" s="126" t="s">
        <v>409</v>
      </c>
      <c r="I368" s="122"/>
      <c r="L368" s="3"/>
      <c r="M368" s="125"/>
      <c r="T368" s="62"/>
      <c r="AT368" s="103" t="s">
        <v>112</v>
      </c>
      <c r="AU368" s="103" t="s">
        <v>0</v>
      </c>
    </row>
    <row r="369" spans="2:65" s="2" customFormat="1">
      <c r="B369" s="3"/>
      <c r="D369" s="124" t="s">
        <v>110</v>
      </c>
      <c r="F369" s="123" t="s">
        <v>408</v>
      </c>
      <c r="I369" s="122"/>
      <c r="L369" s="3"/>
      <c r="M369" s="125"/>
      <c r="T369" s="62"/>
      <c r="AT369" s="103" t="s">
        <v>110</v>
      </c>
      <c r="AU369" s="103" t="s">
        <v>0</v>
      </c>
    </row>
    <row r="370" spans="2:65" s="155" customFormat="1">
      <c r="B370" s="159"/>
      <c r="D370" s="127" t="s">
        <v>154</v>
      </c>
      <c r="E370" s="156" t="s">
        <v>1</v>
      </c>
      <c r="F370" s="162" t="s">
        <v>407</v>
      </c>
      <c r="H370" s="161">
        <v>2.4</v>
      </c>
      <c r="I370" s="160"/>
      <c r="L370" s="159"/>
      <c r="M370" s="158"/>
      <c r="T370" s="157"/>
      <c r="AT370" s="156" t="s">
        <v>154</v>
      </c>
      <c r="AU370" s="156" t="s">
        <v>0</v>
      </c>
      <c r="AV370" s="155" t="s">
        <v>0</v>
      </c>
      <c r="AW370" s="155" t="s">
        <v>82</v>
      </c>
      <c r="AX370" s="155" t="s">
        <v>5</v>
      </c>
      <c r="AY370" s="156" t="s">
        <v>116</v>
      </c>
    </row>
    <row r="371" spans="2:65" s="2" customFormat="1" ht="16.5" customHeight="1">
      <c r="B371" s="3"/>
      <c r="C371" s="173" t="s">
        <v>522</v>
      </c>
      <c r="D371" s="173" t="s">
        <v>125</v>
      </c>
      <c r="E371" s="172" t="s">
        <v>406</v>
      </c>
      <c r="F371" s="171" t="s">
        <v>404</v>
      </c>
      <c r="G371" s="170" t="s">
        <v>223</v>
      </c>
      <c r="H371" s="169">
        <v>1</v>
      </c>
      <c r="I371" s="168"/>
      <c r="J371" s="167">
        <f>ROUND(I371*H371,2)</f>
        <v>0</v>
      </c>
      <c r="K371" s="166"/>
      <c r="L371" s="165"/>
      <c r="M371" s="164" t="s">
        <v>1</v>
      </c>
      <c r="N371" s="163" t="s">
        <v>74</v>
      </c>
      <c r="P371" s="131">
        <f>O371*H371</f>
        <v>0</v>
      </c>
      <c r="Q371" s="131">
        <v>0.75</v>
      </c>
      <c r="R371" s="131">
        <f>Q371*H371</f>
        <v>0.75</v>
      </c>
      <c r="S371" s="131">
        <v>0</v>
      </c>
      <c r="T371" s="130">
        <f>S371*H371</f>
        <v>0</v>
      </c>
      <c r="AR371" s="128" t="s">
        <v>213</v>
      </c>
      <c r="AT371" s="128" t="s">
        <v>125</v>
      </c>
      <c r="AU371" s="128" t="s">
        <v>0</v>
      </c>
      <c r="AY371" s="103" t="s">
        <v>116</v>
      </c>
      <c r="BE371" s="129">
        <f>IF(N371="základní",J371,0)</f>
        <v>0</v>
      </c>
      <c r="BF371" s="129">
        <f>IF(N371="snížená",J371,0)</f>
        <v>0</v>
      </c>
      <c r="BG371" s="129">
        <f>IF(N371="zákl. přenesená",J371,0)</f>
        <v>0</v>
      </c>
      <c r="BH371" s="129">
        <f>IF(N371="sníž. přenesená",J371,0)</f>
        <v>0</v>
      </c>
      <c r="BI371" s="129">
        <f>IF(N371="nulová",J371,0)</f>
        <v>0</v>
      </c>
      <c r="BJ371" s="103" t="s">
        <v>5</v>
      </c>
      <c r="BK371" s="129">
        <f>ROUND(I371*H371,2)</f>
        <v>0</v>
      </c>
      <c r="BL371" s="103" t="s">
        <v>129</v>
      </c>
      <c r="BM371" s="128" t="s">
        <v>1264</v>
      </c>
    </row>
    <row r="372" spans="2:65" s="2" customFormat="1">
      <c r="B372" s="3"/>
      <c r="D372" s="127" t="s">
        <v>112</v>
      </c>
      <c r="F372" s="126" t="s">
        <v>404</v>
      </c>
      <c r="I372" s="122"/>
      <c r="L372" s="3"/>
      <c r="M372" s="125"/>
      <c r="T372" s="62"/>
      <c r="AT372" s="103" t="s">
        <v>112</v>
      </c>
      <c r="AU372" s="103" t="s">
        <v>0</v>
      </c>
    </row>
    <row r="373" spans="2:65" s="142" customFormat="1" ht="22.8" customHeight="1">
      <c r="B373" s="149"/>
      <c r="D373" s="144" t="s">
        <v>34</v>
      </c>
      <c r="E373" s="152" t="s">
        <v>213</v>
      </c>
      <c r="F373" s="152" t="s">
        <v>903</v>
      </c>
      <c r="I373" s="151"/>
      <c r="J373" s="150">
        <f>BK373</f>
        <v>0</v>
      </c>
      <c r="L373" s="149"/>
      <c r="M373" s="148"/>
      <c r="P373" s="147">
        <f>SUM(P374:P475)</f>
        <v>0</v>
      </c>
      <c r="R373" s="147">
        <f>SUM(R374:R475)</f>
        <v>0.76181675000000004</v>
      </c>
      <c r="T373" s="146">
        <f>SUM(T374:T475)</f>
        <v>0</v>
      </c>
      <c r="AR373" s="144" t="s">
        <v>5</v>
      </c>
      <c r="AT373" s="145" t="s">
        <v>34</v>
      </c>
      <c r="AU373" s="145" t="s">
        <v>5</v>
      </c>
      <c r="AY373" s="144" t="s">
        <v>116</v>
      </c>
      <c r="BK373" s="143">
        <f>SUM(BK374:BK475)</f>
        <v>0</v>
      </c>
    </row>
    <row r="374" spans="2:65" s="2" customFormat="1" ht="24.15" customHeight="1">
      <c r="B374" s="3"/>
      <c r="C374" s="141" t="s">
        <v>514</v>
      </c>
      <c r="D374" s="141" t="s">
        <v>117</v>
      </c>
      <c r="E374" s="140" t="s">
        <v>1263</v>
      </c>
      <c r="F374" s="139" t="s">
        <v>1262</v>
      </c>
      <c r="G374" s="138" t="s">
        <v>223</v>
      </c>
      <c r="H374" s="137">
        <v>1</v>
      </c>
      <c r="I374" s="136"/>
      <c r="J374" s="135">
        <f>ROUND(I374*H374,2)</f>
        <v>0</v>
      </c>
      <c r="K374" s="134"/>
      <c r="L374" s="3"/>
      <c r="M374" s="133" t="s">
        <v>1</v>
      </c>
      <c r="N374" s="132" t="s">
        <v>74</v>
      </c>
      <c r="P374" s="131">
        <f>O374*H374</f>
        <v>0</v>
      </c>
      <c r="Q374" s="131">
        <v>1.7099999999999999E-3</v>
      </c>
      <c r="R374" s="131">
        <f>Q374*H374</f>
        <v>1.7099999999999999E-3</v>
      </c>
      <c r="S374" s="131">
        <v>0</v>
      </c>
      <c r="T374" s="130">
        <f>S374*H374</f>
        <v>0</v>
      </c>
      <c r="AR374" s="128" t="s">
        <v>129</v>
      </c>
      <c r="AT374" s="128" t="s">
        <v>117</v>
      </c>
      <c r="AU374" s="128" t="s">
        <v>0</v>
      </c>
      <c r="AY374" s="103" t="s">
        <v>116</v>
      </c>
      <c r="BE374" s="129">
        <f>IF(N374="základní",J374,0)</f>
        <v>0</v>
      </c>
      <c r="BF374" s="129">
        <f>IF(N374="snížená",J374,0)</f>
        <v>0</v>
      </c>
      <c r="BG374" s="129">
        <f>IF(N374="zákl. přenesená",J374,0)</f>
        <v>0</v>
      </c>
      <c r="BH374" s="129">
        <f>IF(N374="sníž. přenesená",J374,0)</f>
        <v>0</v>
      </c>
      <c r="BI374" s="129">
        <f>IF(N374="nulová",J374,0)</f>
        <v>0</v>
      </c>
      <c r="BJ374" s="103" t="s">
        <v>5</v>
      </c>
      <c r="BK374" s="129">
        <f>ROUND(I374*H374,2)</f>
        <v>0</v>
      </c>
      <c r="BL374" s="103" t="s">
        <v>129</v>
      </c>
      <c r="BM374" s="128" t="s">
        <v>1261</v>
      </c>
    </row>
    <row r="375" spans="2:65" s="2" customFormat="1" ht="26.1">
      <c r="B375" s="3"/>
      <c r="D375" s="127" t="s">
        <v>112</v>
      </c>
      <c r="F375" s="126" t="s">
        <v>1260</v>
      </c>
      <c r="I375" s="122"/>
      <c r="L375" s="3"/>
      <c r="M375" s="125"/>
      <c r="T375" s="62"/>
      <c r="AT375" s="103" t="s">
        <v>112</v>
      </c>
      <c r="AU375" s="103" t="s">
        <v>0</v>
      </c>
    </row>
    <row r="376" spans="2:65" s="2" customFormat="1">
      <c r="B376" s="3"/>
      <c r="D376" s="124" t="s">
        <v>110</v>
      </c>
      <c r="F376" s="123" t="s">
        <v>1259</v>
      </c>
      <c r="I376" s="122"/>
      <c r="L376" s="3"/>
      <c r="M376" s="125"/>
      <c r="T376" s="62"/>
      <c r="AT376" s="103" t="s">
        <v>110</v>
      </c>
      <c r="AU376" s="103" t="s">
        <v>0</v>
      </c>
    </row>
    <row r="377" spans="2:65" s="2" customFormat="1" ht="33" customHeight="1">
      <c r="B377" s="3"/>
      <c r="C377" s="173" t="s">
        <v>508</v>
      </c>
      <c r="D377" s="173" t="s">
        <v>125</v>
      </c>
      <c r="E377" s="172" t="s">
        <v>1258</v>
      </c>
      <c r="F377" s="171" t="s">
        <v>1256</v>
      </c>
      <c r="G377" s="170" t="s">
        <v>223</v>
      </c>
      <c r="H377" s="169">
        <v>1</v>
      </c>
      <c r="I377" s="168"/>
      <c r="J377" s="167">
        <f>ROUND(I377*H377,2)</f>
        <v>0</v>
      </c>
      <c r="K377" s="166"/>
      <c r="L377" s="165"/>
      <c r="M377" s="164" t="s">
        <v>1</v>
      </c>
      <c r="N377" s="163" t="s">
        <v>74</v>
      </c>
      <c r="P377" s="131">
        <f>O377*H377</f>
        <v>0</v>
      </c>
      <c r="Q377" s="131">
        <v>1.55E-2</v>
      </c>
      <c r="R377" s="131">
        <f>Q377*H377</f>
        <v>1.55E-2</v>
      </c>
      <c r="S377" s="131">
        <v>0</v>
      </c>
      <c r="T377" s="130">
        <f>S377*H377</f>
        <v>0</v>
      </c>
      <c r="AR377" s="128" t="s">
        <v>213</v>
      </c>
      <c r="AT377" s="128" t="s">
        <v>125</v>
      </c>
      <c r="AU377" s="128" t="s">
        <v>0</v>
      </c>
      <c r="AY377" s="103" t="s">
        <v>116</v>
      </c>
      <c r="BE377" s="129">
        <f>IF(N377="základní",J377,0)</f>
        <v>0</v>
      </c>
      <c r="BF377" s="129">
        <f>IF(N377="snížená",J377,0)</f>
        <v>0</v>
      </c>
      <c r="BG377" s="129">
        <f>IF(N377="zákl. přenesená",J377,0)</f>
        <v>0</v>
      </c>
      <c r="BH377" s="129">
        <f>IF(N377="sníž. přenesená",J377,0)</f>
        <v>0</v>
      </c>
      <c r="BI377" s="129">
        <f>IF(N377="nulová",J377,0)</f>
        <v>0</v>
      </c>
      <c r="BJ377" s="103" t="s">
        <v>5</v>
      </c>
      <c r="BK377" s="129">
        <f>ROUND(I377*H377,2)</f>
        <v>0</v>
      </c>
      <c r="BL377" s="103" t="s">
        <v>129</v>
      </c>
      <c r="BM377" s="128" t="s">
        <v>1257</v>
      </c>
    </row>
    <row r="378" spans="2:65" s="2" customFormat="1" ht="17.399999999999999">
      <c r="B378" s="3"/>
      <c r="D378" s="127" t="s">
        <v>112</v>
      </c>
      <c r="F378" s="126" t="s">
        <v>1256</v>
      </c>
      <c r="I378" s="122"/>
      <c r="L378" s="3"/>
      <c r="M378" s="125"/>
      <c r="T378" s="62"/>
      <c r="AT378" s="103" t="s">
        <v>112</v>
      </c>
      <c r="AU378" s="103" t="s">
        <v>0</v>
      </c>
    </row>
    <row r="379" spans="2:65" s="2" customFormat="1" ht="33" customHeight="1">
      <c r="B379" s="3"/>
      <c r="C379" s="141" t="s">
        <v>502</v>
      </c>
      <c r="D379" s="141" t="s">
        <v>117</v>
      </c>
      <c r="E379" s="140" t="s">
        <v>1255</v>
      </c>
      <c r="F379" s="139" t="s">
        <v>1254</v>
      </c>
      <c r="G379" s="138" t="s">
        <v>118</v>
      </c>
      <c r="H379" s="137">
        <v>175</v>
      </c>
      <c r="I379" s="136"/>
      <c r="J379" s="135">
        <f>ROUND(I379*H379,2)</f>
        <v>0</v>
      </c>
      <c r="K379" s="134"/>
      <c r="L379" s="3"/>
      <c r="M379" s="133" t="s">
        <v>1</v>
      </c>
      <c r="N379" s="132" t="s">
        <v>74</v>
      </c>
      <c r="P379" s="131">
        <f>O379*H379</f>
        <v>0</v>
      </c>
      <c r="Q379" s="131">
        <v>0</v>
      </c>
      <c r="R379" s="131">
        <f>Q379*H379</f>
        <v>0</v>
      </c>
      <c r="S379" s="131">
        <v>0</v>
      </c>
      <c r="T379" s="130">
        <f>S379*H379</f>
        <v>0</v>
      </c>
      <c r="AR379" s="128" t="s">
        <v>129</v>
      </c>
      <c r="AT379" s="128" t="s">
        <v>117</v>
      </c>
      <c r="AU379" s="128" t="s">
        <v>0</v>
      </c>
      <c r="AY379" s="103" t="s">
        <v>116</v>
      </c>
      <c r="BE379" s="129">
        <f>IF(N379="základní",J379,0)</f>
        <v>0</v>
      </c>
      <c r="BF379" s="129">
        <f>IF(N379="snížená",J379,0)</f>
        <v>0</v>
      </c>
      <c r="BG379" s="129">
        <f>IF(N379="zákl. přenesená",J379,0)</f>
        <v>0</v>
      </c>
      <c r="BH379" s="129">
        <f>IF(N379="sníž. přenesená",J379,0)</f>
        <v>0</v>
      </c>
      <c r="BI379" s="129">
        <f>IF(N379="nulová",J379,0)</f>
        <v>0</v>
      </c>
      <c r="BJ379" s="103" t="s">
        <v>5</v>
      </c>
      <c r="BK379" s="129">
        <f>ROUND(I379*H379,2)</f>
        <v>0</v>
      </c>
      <c r="BL379" s="103" t="s">
        <v>129</v>
      </c>
      <c r="BM379" s="128" t="s">
        <v>1253</v>
      </c>
    </row>
    <row r="380" spans="2:65" s="2" customFormat="1" ht="26.1">
      <c r="B380" s="3"/>
      <c r="D380" s="127" t="s">
        <v>112</v>
      </c>
      <c r="F380" s="126" t="s">
        <v>1252</v>
      </c>
      <c r="I380" s="122"/>
      <c r="L380" s="3"/>
      <c r="M380" s="125"/>
      <c r="T380" s="62"/>
      <c r="AT380" s="103" t="s">
        <v>112</v>
      </c>
      <c r="AU380" s="103" t="s">
        <v>0</v>
      </c>
    </row>
    <row r="381" spans="2:65" s="2" customFormat="1">
      <c r="B381" s="3"/>
      <c r="D381" s="124" t="s">
        <v>110</v>
      </c>
      <c r="F381" s="123" t="s">
        <v>1251</v>
      </c>
      <c r="I381" s="122"/>
      <c r="L381" s="3"/>
      <c r="M381" s="125"/>
      <c r="T381" s="62"/>
      <c r="AT381" s="103" t="s">
        <v>110</v>
      </c>
      <c r="AU381" s="103" t="s">
        <v>0</v>
      </c>
    </row>
    <row r="382" spans="2:65" s="2" customFormat="1" ht="24.15" customHeight="1">
      <c r="B382" s="3"/>
      <c r="C382" s="173" t="s">
        <v>496</v>
      </c>
      <c r="D382" s="173" t="s">
        <v>125</v>
      </c>
      <c r="E382" s="172" t="s">
        <v>1250</v>
      </c>
      <c r="F382" s="171" t="s">
        <v>1248</v>
      </c>
      <c r="G382" s="170" t="s">
        <v>118</v>
      </c>
      <c r="H382" s="169">
        <v>177.625</v>
      </c>
      <c r="I382" s="168"/>
      <c r="J382" s="167">
        <f>ROUND(I382*H382,2)</f>
        <v>0</v>
      </c>
      <c r="K382" s="166"/>
      <c r="L382" s="165"/>
      <c r="M382" s="164" t="s">
        <v>1</v>
      </c>
      <c r="N382" s="163" t="s">
        <v>74</v>
      </c>
      <c r="P382" s="131">
        <f>O382*H382</f>
        <v>0</v>
      </c>
      <c r="Q382" s="131">
        <v>2.1900000000000001E-3</v>
      </c>
      <c r="R382" s="131">
        <f>Q382*H382</f>
        <v>0.38899875</v>
      </c>
      <c r="S382" s="131">
        <v>0</v>
      </c>
      <c r="T382" s="130">
        <f>S382*H382</f>
        <v>0</v>
      </c>
      <c r="AR382" s="128" t="s">
        <v>213</v>
      </c>
      <c r="AT382" s="128" t="s">
        <v>125</v>
      </c>
      <c r="AU382" s="128" t="s">
        <v>0</v>
      </c>
      <c r="AY382" s="103" t="s">
        <v>116</v>
      </c>
      <c r="BE382" s="129">
        <f>IF(N382="základní",J382,0)</f>
        <v>0</v>
      </c>
      <c r="BF382" s="129">
        <f>IF(N382="snížená",J382,0)</f>
        <v>0</v>
      </c>
      <c r="BG382" s="129">
        <f>IF(N382="zákl. přenesená",J382,0)</f>
        <v>0</v>
      </c>
      <c r="BH382" s="129">
        <f>IF(N382="sníž. přenesená",J382,0)</f>
        <v>0</v>
      </c>
      <c r="BI382" s="129">
        <f>IF(N382="nulová",J382,0)</f>
        <v>0</v>
      </c>
      <c r="BJ382" s="103" t="s">
        <v>5</v>
      </c>
      <c r="BK382" s="129">
        <f>ROUND(I382*H382,2)</f>
        <v>0</v>
      </c>
      <c r="BL382" s="103" t="s">
        <v>129</v>
      </c>
      <c r="BM382" s="128" t="s">
        <v>1249</v>
      </c>
    </row>
    <row r="383" spans="2:65" s="2" customFormat="1" ht="17.399999999999999">
      <c r="B383" s="3"/>
      <c r="D383" s="127" t="s">
        <v>112</v>
      </c>
      <c r="F383" s="126" t="s">
        <v>1248</v>
      </c>
      <c r="I383" s="122"/>
      <c r="L383" s="3"/>
      <c r="M383" s="125"/>
      <c r="T383" s="62"/>
      <c r="AT383" s="103" t="s">
        <v>112</v>
      </c>
      <c r="AU383" s="103" t="s">
        <v>0</v>
      </c>
    </row>
    <row r="384" spans="2:65" s="2" customFormat="1" ht="108">
      <c r="B384" s="3"/>
      <c r="D384" s="127" t="s">
        <v>233</v>
      </c>
      <c r="F384" s="174" t="s">
        <v>1247</v>
      </c>
      <c r="I384" s="122"/>
      <c r="L384" s="3"/>
      <c r="M384" s="125"/>
      <c r="T384" s="62"/>
      <c r="AT384" s="103" t="s">
        <v>233</v>
      </c>
      <c r="AU384" s="103" t="s">
        <v>0</v>
      </c>
    </row>
    <row r="385" spans="2:65" s="155" customFormat="1">
      <c r="B385" s="159"/>
      <c r="D385" s="127" t="s">
        <v>154</v>
      </c>
      <c r="F385" s="162" t="s">
        <v>1246</v>
      </c>
      <c r="H385" s="161">
        <v>177.625</v>
      </c>
      <c r="I385" s="160"/>
      <c r="L385" s="159"/>
      <c r="M385" s="158"/>
      <c r="T385" s="157"/>
      <c r="AT385" s="156" t="s">
        <v>154</v>
      </c>
      <c r="AU385" s="156" t="s">
        <v>0</v>
      </c>
      <c r="AV385" s="155" t="s">
        <v>0</v>
      </c>
      <c r="AW385" s="155" t="s">
        <v>89</v>
      </c>
      <c r="AX385" s="155" t="s">
        <v>5</v>
      </c>
      <c r="AY385" s="156" t="s">
        <v>116</v>
      </c>
    </row>
    <row r="386" spans="2:65" s="2" customFormat="1" ht="33" customHeight="1">
      <c r="B386" s="3"/>
      <c r="C386" s="141" t="s">
        <v>489</v>
      </c>
      <c r="D386" s="141" t="s">
        <v>117</v>
      </c>
      <c r="E386" s="140" t="s">
        <v>1245</v>
      </c>
      <c r="F386" s="139" t="s">
        <v>1244</v>
      </c>
      <c r="G386" s="138" t="s">
        <v>118</v>
      </c>
      <c r="H386" s="137">
        <v>4</v>
      </c>
      <c r="I386" s="136"/>
      <c r="J386" s="135">
        <f>ROUND(I386*H386,2)</f>
        <v>0</v>
      </c>
      <c r="K386" s="134"/>
      <c r="L386" s="3"/>
      <c r="M386" s="133" t="s">
        <v>1</v>
      </c>
      <c r="N386" s="132" t="s">
        <v>74</v>
      </c>
      <c r="P386" s="131">
        <f>O386*H386</f>
        <v>0</v>
      </c>
      <c r="Q386" s="131">
        <v>0</v>
      </c>
      <c r="R386" s="131">
        <f>Q386*H386</f>
        <v>0</v>
      </c>
      <c r="S386" s="131">
        <v>0</v>
      </c>
      <c r="T386" s="130">
        <f>S386*H386</f>
        <v>0</v>
      </c>
      <c r="AR386" s="128" t="s">
        <v>129</v>
      </c>
      <c r="AT386" s="128" t="s">
        <v>117</v>
      </c>
      <c r="AU386" s="128" t="s">
        <v>0</v>
      </c>
      <c r="AY386" s="103" t="s">
        <v>116</v>
      </c>
      <c r="BE386" s="129">
        <f>IF(N386="základní",J386,0)</f>
        <v>0</v>
      </c>
      <c r="BF386" s="129">
        <f>IF(N386="snížená",J386,0)</f>
        <v>0</v>
      </c>
      <c r="BG386" s="129">
        <f>IF(N386="zákl. přenesená",J386,0)</f>
        <v>0</v>
      </c>
      <c r="BH386" s="129">
        <f>IF(N386="sníž. přenesená",J386,0)</f>
        <v>0</v>
      </c>
      <c r="BI386" s="129">
        <f>IF(N386="nulová",J386,0)</f>
        <v>0</v>
      </c>
      <c r="BJ386" s="103" t="s">
        <v>5</v>
      </c>
      <c r="BK386" s="129">
        <f>ROUND(I386*H386,2)</f>
        <v>0</v>
      </c>
      <c r="BL386" s="103" t="s">
        <v>129</v>
      </c>
      <c r="BM386" s="128" t="s">
        <v>1243</v>
      </c>
    </row>
    <row r="387" spans="2:65" s="2" customFormat="1" ht="26.1">
      <c r="B387" s="3"/>
      <c r="D387" s="127" t="s">
        <v>112</v>
      </c>
      <c r="F387" s="126" t="s">
        <v>1242</v>
      </c>
      <c r="I387" s="122"/>
      <c r="L387" s="3"/>
      <c r="M387" s="125"/>
      <c r="T387" s="62"/>
      <c r="AT387" s="103" t="s">
        <v>112</v>
      </c>
      <c r="AU387" s="103" t="s">
        <v>0</v>
      </c>
    </row>
    <row r="388" spans="2:65" s="2" customFormat="1">
      <c r="B388" s="3"/>
      <c r="D388" s="124" t="s">
        <v>110</v>
      </c>
      <c r="F388" s="123" t="s">
        <v>1241</v>
      </c>
      <c r="I388" s="122"/>
      <c r="L388" s="3"/>
      <c r="M388" s="125"/>
      <c r="T388" s="62"/>
      <c r="AT388" s="103" t="s">
        <v>110</v>
      </c>
      <c r="AU388" s="103" t="s">
        <v>0</v>
      </c>
    </row>
    <row r="389" spans="2:65" s="2" customFormat="1" ht="24.15" customHeight="1">
      <c r="B389" s="3"/>
      <c r="C389" s="173" t="s">
        <v>480</v>
      </c>
      <c r="D389" s="173" t="s">
        <v>125</v>
      </c>
      <c r="E389" s="172" t="s">
        <v>1240</v>
      </c>
      <c r="F389" s="171" t="s">
        <v>1237</v>
      </c>
      <c r="G389" s="170" t="s">
        <v>118</v>
      </c>
      <c r="H389" s="169">
        <v>4.2</v>
      </c>
      <c r="I389" s="168"/>
      <c r="J389" s="167">
        <f>ROUND(I389*H389,2)</f>
        <v>0</v>
      </c>
      <c r="K389" s="166"/>
      <c r="L389" s="165"/>
      <c r="M389" s="164" t="s">
        <v>1</v>
      </c>
      <c r="N389" s="163" t="s">
        <v>74</v>
      </c>
      <c r="P389" s="131">
        <f>O389*H389</f>
        <v>0</v>
      </c>
      <c r="Q389" s="131">
        <v>1.0489999999999999E-2</v>
      </c>
      <c r="R389" s="131">
        <f>Q389*H389</f>
        <v>4.4058E-2</v>
      </c>
      <c r="S389" s="131">
        <v>0</v>
      </c>
      <c r="T389" s="130">
        <f>S389*H389</f>
        <v>0</v>
      </c>
      <c r="AR389" s="128" t="s">
        <v>1239</v>
      </c>
      <c r="AT389" s="128" t="s">
        <v>125</v>
      </c>
      <c r="AU389" s="128" t="s">
        <v>0</v>
      </c>
      <c r="AY389" s="103" t="s">
        <v>116</v>
      </c>
      <c r="BE389" s="129">
        <f>IF(N389="základní",J389,0)</f>
        <v>0</v>
      </c>
      <c r="BF389" s="129">
        <f>IF(N389="snížená",J389,0)</f>
        <v>0</v>
      </c>
      <c r="BG389" s="129">
        <f>IF(N389="zákl. přenesená",J389,0)</f>
        <v>0</v>
      </c>
      <c r="BH389" s="129">
        <f>IF(N389="sníž. přenesená",J389,0)</f>
        <v>0</v>
      </c>
      <c r="BI389" s="129">
        <f>IF(N389="nulová",J389,0)</f>
        <v>0</v>
      </c>
      <c r="BJ389" s="103" t="s">
        <v>5</v>
      </c>
      <c r="BK389" s="129">
        <f>ROUND(I389*H389,2)</f>
        <v>0</v>
      </c>
      <c r="BL389" s="103" t="s">
        <v>1239</v>
      </c>
      <c r="BM389" s="128" t="s">
        <v>1238</v>
      </c>
    </row>
    <row r="390" spans="2:65" s="2" customFormat="1">
      <c r="B390" s="3"/>
      <c r="D390" s="127" t="s">
        <v>112</v>
      </c>
      <c r="F390" s="126" t="s">
        <v>1237</v>
      </c>
      <c r="I390" s="122"/>
      <c r="L390" s="3"/>
      <c r="M390" s="125"/>
      <c r="T390" s="62"/>
      <c r="AT390" s="103" t="s">
        <v>112</v>
      </c>
      <c r="AU390" s="103" t="s">
        <v>0</v>
      </c>
    </row>
    <row r="391" spans="2:65" s="155" customFormat="1">
      <c r="B391" s="159"/>
      <c r="D391" s="127" t="s">
        <v>154</v>
      </c>
      <c r="F391" s="162" t="s">
        <v>1236</v>
      </c>
      <c r="H391" s="161">
        <v>4.2</v>
      </c>
      <c r="I391" s="160"/>
      <c r="L391" s="159"/>
      <c r="M391" s="158"/>
      <c r="T391" s="157"/>
      <c r="AT391" s="156" t="s">
        <v>154</v>
      </c>
      <c r="AU391" s="156" t="s">
        <v>0</v>
      </c>
      <c r="AV391" s="155" t="s">
        <v>0</v>
      </c>
      <c r="AW391" s="155" t="s">
        <v>89</v>
      </c>
      <c r="AX391" s="155" t="s">
        <v>5</v>
      </c>
      <c r="AY391" s="156" t="s">
        <v>116</v>
      </c>
    </row>
    <row r="392" spans="2:65" s="2" customFormat="1" ht="24.15" customHeight="1">
      <c r="B392" s="3"/>
      <c r="C392" s="141" t="s">
        <v>474</v>
      </c>
      <c r="D392" s="141" t="s">
        <v>117</v>
      </c>
      <c r="E392" s="140" t="s">
        <v>1235</v>
      </c>
      <c r="F392" s="139" t="s">
        <v>1234</v>
      </c>
      <c r="G392" s="138" t="s">
        <v>223</v>
      </c>
      <c r="H392" s="137">
        <v>33</v>
      </c>
      <c r="I392" s="136"/>
      <c r="J392" s="135">
        <f>ROUND(I392*H392,2)</f>
        <v>0</v>
      </c>
      <c r="K392" s="134"/>
      <c r="L392" s="3"/>
      <c r="M392" s="133" t="s">
        <v>1</v>
      </c>
      <c r="N392" s="132" t="s">
        <v>74</v>
      </c>
      <c r="P392" s="131">
        <f>O392*H392</f>
        <v>0</v>
      </c>
      <c r="Q392" s="131">
        <v>0</v>
      </c>
      <c r="R392" s="131">
        <f>Q392*H392</f>
        <v>0</v>
      </c>
      <c r="S392" s="131">
        <v>0</v>
      </c>
      <c r="T392" s="130">
        <f>S392*H392</f>
        <v>0</v>
      </c>
      <c r="AR392" s="128" t="s">
        <v>129</v>
      </c>
      <c r="AT392" s="128" t="s">
        <v>117</v>
      </c>
      <c r="AU392" s="128" t="s">
        <v>0</v>
      </c>
      <c r="AY392" s="103" t="s">
        <v>116</v>
      </c>
      <c r="BE392" s="129">
        <f>IF(N392="základní",J392,0)</f>
        <v>0</v>
      </c>
      <c r="BF392" s="129">
        <f>IF(N392="snížená",J392,0)</f>
        <v>0</v>
      </c>
      <c r="BG392" s="129">
        <f>IF(N392="zákl. přenesená",J392,0)</f>
        <v>0</v>
      </c>
      <c r="BH392" s="129">
        <f>IF(N392="sníž. přenesená",J392,0)</f>
        <v>0</v>
      </c>
      <c r="BI392" s="129">
        <f>IF(N392="nulová",J392,0)</f>
        <v>0</v>
      </c>
      <c r="BJ392" s="103" t="s">
        <v>5</v>
      </c>
      <c r="BK392" s="129">
        <f>ROUND(I392*H392,2)</f>
        <v>0</v>
      </c>
      <c r="BL392" s="103" t="s">
        <v>129</v>
      </c>
      <c r="BM392" s="128" t="s">
        <v>1233</v>
      </c>
    </row>
    <row r="393" spans="2:65" s="2" customFormat="1" ht="17.399999999999999">
      <c r="B393" s="3"/>
      <c r="D393" s="127" t="s">
        <v>112</v>
      </c>
      <c r="F393" s="126" t="s">
        <v>1232</v>
      </c>
      <c r="I393" s="122"/>
      <c r="L393" s="3"/>
      <c r="M393" s="125"/>
      <c r="T393" s="62"/>
      <c r="AT393" s="103" t="s">
        <v>112</v>
      </c>
      <c r="AU393" s="103" t="s">
        <v>0</v>
      </c>
    </row>
    <row r="394" spans="2:65" s="2" customFormat="1">
      <c r="B394" s="3"/>
      <c r="D394" s="124" t="s">
        <v>110</v>
      </c>
      <c r="F394" s="123" t="s">
        <v>1231</v>
      </c>
      <c r="I394" s="122"/>
      <c r="L394" s="3"/>
      <c r="M394" s="125"/>
      <c r="T394" s="62"/>
      <c r="AT394" s="103" t="s">
        <v>110</v>
      </c>
      <c r="AU394" s="103" t="s">
        <v>0</v>
      </c>
    </row>
    <row r="395" spans="2:65" s="2" customFormat="1" ht="16.5" customHeight="1">
      <c r="B395" s="3"/>
      <c r="C395" s="173" t="s">
        <v>470</v>
      </c>
      <c r="D395" s="173" t="s">
        <v>125</v>
      </c>
      <c r="E395" s="172" t="s">
        <v>1230</v>
      </c>
      <c r="F395" s="171" t="s">
        <v>1228</v>
      </c>
      <c r="G395" s="170" t="s">
        <v>223</v>
      </c>
      <c r="H395" s="169">
        <v>31</v>
      </c>
      <c r="I395" s="168"/>
      <c r="J395" s="167">
        <f>ROUND(I395*H395,2)</f>
        <v>0</v>
      </c>
      <c r="K395" s="166"/>
      <c r="L395" s="165"/>
      <c r="M395" s="164" t="s">
        <v>1</v>
      </c>
      <c r="N395" s="163" t="s">
        <v>74</v>
      </c>
      <c r="P395" s="131">
        <f>O395*H395</f>
        <v>0</v>
      </c>
      <c r="Q395" s="131">
        <v>3.8999999999999999E-4</v>
      </c>
      <c r="R395" s="131">
        <f>Q395*H395</f>
        <v>1.209E-2</v>
      </c>
      <c r="S395" s="131">
        <v>0</v>
      </c>
      <c r="T395" s="130">
        <f>S395*H395</f>
        <v>0</v>
      </c>
      <c r="AR395" s="128" t="s">
        <v>213</v>
      </c>
      <c r="AT395" s="128" t="s">
        <v>125</v>
      </c>
      <c r="AU395" s="128" t="s">
        <v>0</v>
      </c>
      <c r="AY395" s="103" t="s">
        <v>116</v>
      </c>
      <c r="BE395" s="129">
        <f>IF(N395="základní",J395,0)</f>
        <v>0</v>
      </c>
      <c r="BF395" s="129">
        <f>IF(N395="snížená",J395,0)</f>
        <v>0</v>
      </c>
      <c r="BG395" s="129">
        <f>IF(N395="zákl. přenesená",J395,0)</f>
        <v>0</v>
      </c>
      <c r="BH395" s="129">
        <f>IF(N395="sníž. přenesená",J395,0)</f>
        <v>0</v>
      </c>
      <c r="BI395" s="129">
        <f>IF(N395="nulová",J395,0)</f>
        <v>0</v>
      </c>
      <c r="BJ395" s="103" t="s">
        <v>5</v>
      </c>
      <c r="BK395" s="129">
        <f>ROUND(I395*H395,2)</f>
        <v>0</v>
      </c>
      <c r="BL395" s="103" t="s">
        <v>129</v>
      </c>
      <c r="BM395" s="128" t="s">
        <v>1229</v>
      </c>
    </row>
    <row r="396" spans="2:65" s="2" customFormat="1">
      <c r="B396" s="3"/>
      <c r="D396" s="127" t="s">
        <v>112</v>
      </c>
      <c r="F396" s="126" t="s">
        <v>1228</v>
      </c>
      <c r="I396" s="122"/>
      <c r="L396" s="3"/>
      <c r="M396" s="125"/>
      <c r="T396" s="62"/>
      <c r="AT396" s="103" t="s">
        <v>112</v>
      </c>
      <c r="AU396" s="103" t="s">
        <v>0</v>
      </c>
    </row>
    <row r="397" spans="2:65" s="2" customFormat="1" ht="16.5" customHeight="1">
      <c r="B397" s="3"/>
      <c r="C397" s="173" t="s">
        <v>466</v>
      </c>
      <c r="D397" s="173" t="s">
        <v>125</v>
      </c>
      <c r="E397" s="172" t="s">
        <v>1227</v>
      </c>
      <c r="F397" s="171" t="s">
        <v>1225</v>
      </c>
      <c r="G397" s="170" t="s">
        <v>223</v>
      </c>
      <c r="H397" s="169">
        <v>2</v>
      </c>
      <c r="I397" s="168"/>
      <c r="J397" s="167">
        <f>ROUND(I397*H397,2)</f>
        <v>0</v>
      </c>
      <c r="K397" s="166"/>
      <c r="L397" s="165"/>
      <c r="M397" s="164" t="s">
        <v>1</v>
      </c>
      <c r="N397" s="163" t="s">
        <v>74</v>
      </c>
      <c r="P397" s="131">
        <f>O397*H397</f>
        <v>0</v>
      </c>
      <c r="Q397" s="131">
        <v>3.8999999999999999E-4</v>
      </c>
      <c r="R397" s="131">
        <f>Q397*H397</f>
        <v>7.7999999999999999E-4</v>
      </c>
      <c r="S397" s="131">
        <v>0</v>
      </c>
      <c r="T397" s="130">
        <f>S397*H397</f>
        <v>0</v>
      </c>
      <c r="AR397" s="128" t="s">
        <v>213</v>
      </c>
      <c r="AT397" s="128" t="s">
        <v>125</v>
      </c>
      <c r="AU397" s="128" t="s">
        <v>0</v>
      </c>
      <c r="AY397" s="103" t="s">
        <v>116</v>
      </c>
      <c r="BE397" s="129">
        <f>IF(N397="základní",J397,0)</f>
        <v>0</v>
      </c>
      <c r="BF397" s="129">
        <f>IF(N397="snížená",J397,0)</f>
        <v>0</v>
      </c>
      <c r="BG397" s="129">
        <f>IF(N397="zákl. přenesená",J397,0)</f>
        <v>0</v>
      </c>
      <c r="BH397" s="129">
        <f>IF(N397="sníž. přenesená",J397,0)</f>
        <v>0</v>
      </c>
      <c r="BI397" s="129">
        <f>IF(N397="nulová",J397,0)</f>
        <v>0</v>
      </c>
      <c r="BJ397" s="103" t="s">
        <v>5</v>
      </c>
      <c r="BK397" s="129">
        <f>ROUND(I397*H397,2)</f>
        <v>0</v>
      </c>
      <c r="BL397" s="103" t="s">
        <v>129</v>
      </c>
      <c r="BM397" s="128" t="s">
        <v>1226</v>
      </c>
    </row>
    <row r="398" spans="2:65" s="2" customFormat="1">
      <c r="B398" s="3"/>
      <c r="D398" s="127" t="s">
        <v>112</v>
      </c>
      <c r="F398" s="126" t="s">
        <v>1225</v>
      </c>
      <c r="I398" s="122"/>
      <c r="L398" s="3"/>
      <c r="M398" s="125"/>
      <c r="T398" s="62"/>
      <c r="AT398" s="103" t="s">
        <v>112</v>
      </c>
      <c r="AU398" s="103" t="s">
        <v>0</v>
      </c>
    </row>
    <row r="399" spans="2:65" s="2" customFormat="1" ht="21.75" customHeight="1">
      <c r="B399" s="3"/>
      <c r="C399" s="173" t="s">
        <v>462</v>
      </c>
      <c r="D399" s="173" t="s">
        <v>125</v>
      </c>
      <c r="E399" s="172" t="s">
        <v>1224</v>
      </c>
      <c r="F399" s="171" t="s">
        <v>1222</v>
      </c>
      <c r="G399" s="170" t="s">
        <v>223</v>
      </c>
      <c r="H399" s="169">
        <v>2</v>
      </c>
      <c r="I399" s="168"/>
      <c r="J399" s="167">
        <f>ROUND(I399*H399,2)</f>
        <v>0</v>
      </c>
      <c r="K399" s="166"/>
      <c r="L399" s="165"/>
      <c r="M399" s="164" t="s">
        <v>1</v>
      </c>
      <c r="N399" s="163" t="s">
        <v>74</v>
      </c>
      <c r="P399" s="131">
        <f>O399*H399</f>
        <v>0</v>
      </c>
      <c r="Q399" s="131">
        <v>3.5999999999999999E-3</v>
      </c>
      <c r="R399" s="131">
        <f>Q399*H399</f>
        <v>7.1999999999999998E-3</v>
      </c>
      <c r="S399" s="131">
        <v>0</v>
      </c>
      <c r="T399" s="130">
        <f>S399*H399</f>
        <v>0</v>
      </c>
      <c r="AR399" s="128" t="s">
        <v>213</v>
      </c>
      <c r="AT399" s="128" t="s">
        <v>125</v>
      </c>
      <c r="AU399" s="128" t="s">
        <v>0</v>
      </c>
      <c r="AY399" s="103" t="s">
        <v>116</v>
      </c>
      <c r="BE399" s="129">
        <f>IF(N399="základní",J399,0)</f>
        <v>0</v>
      </c>
      <c r="BF399" s="129">
        <f>IF(N399="snížená",J399,0)</f>
        <v>0</v>
      </c>
      <c r="BG399" s="129">
        <f>IF(N399="zákl. přenesená",J399,0)</f>
        <v>0</v>
      </c>
      <c r="BH399" s="129">
        <f>IF(N399="sníž. přenesená",J399,0)</f>
        <v>0</v>
      </c>
      <c r="BI399" s="129">
        <f>IF(N399="nulová",J399,0)</f>
        <v>0</v>
      </c>
      <c r="BJ399" s="103" t="s">
        <v>5</v>
      </c>
      <c r="BK399" s="129">
        <f>ROUND(I399*H399,2)</f>
        <v>0</v>
      </c>
      <c r="BL399" s="103" t="s">
        <v>129</v>
      </c>
      <c r="BM399" s="128" t="s">
        <v>1223</v>
      </c>
    </row>
    <row r="400" spans="2:65" s="2" customFormat="1">
      <c r="B400" s="3"/>
      <c r="D400" s="127" t="s">
        <v>112</v>
      </c>
      <c r="F400" s="126" t="s">
        <v>1222</v>
      </c>
      <c r="I400" s="122"/>
      <c r="L400" s="3"/>
      <c r="M400" s="125"/>
      <c r="T400" s="62"/>
      <c r="AT400" s="103" t="s">
        <v>112</v>
      </c>
      <c r="AU400" s="103" t="s">
        <v>0</v>
      </c>
    </row>
    <row r="401" spans="2:65" s="2" customFormat="1" ht="24.15" customHeight="1">
      <c r="B401" s="3"/>
      <c r="C401" s="141" t="s">
        <v>456</v>
      </c>
      <c r="D401" s="141" t="s">
        <v>117</v>
      </c>
      <c r="E401" s="140" t="s">
        <v>1221</v>
      </c>
      <c r="F401" s="139" t="s">
        <v>1220</v>
      </c>
      <c r="G401" s="138" t="s">
        <v>223</v>
      </c>
      <c r="H401" s="137">
        <v>4</v>
      </c>
      <c r="I401" s="136"/>
      <c r="J401" s="135">
        <f>ROUND(I401*H401,2)</f>
        <v>0</v>
      </c>
      <c r="K401" s="134"/>
      <c r="L401" s="3"/>
      <c r="M401" s="133" t="s">
        <v>1</v>
      </c>
      <c r="N401" s="132" t="s">
        <v>74</v>
      </c>
      <c r="P401" s="131">
        <f>O401*H401</f>
        <v>0</v>
      </c>
      <c r="Q401" s="131">
        <v>0</v>
      </c>
      <c r="R401" s="131">
        <f>Q401*H401</f>
        <v>0</v>
      </c>
      <c r="S401" s="131">
        <v>0</v>
      </c>
      <c r="T401" s="130">
        <f>S401*H401</f>
        <v>0</v>
      </c>
      <c r="AR401" s="128" t="s">
        <v>129</v>
      </c>
      <c r="AT401" s="128" t="s">
        <v>117</v>
      </c>
      <c r="AU401" s="128" t="s">
        <v>0</v>
      </c>
      <c r="AY401" s="103" t="s">
        <v>116</v>
      </c>
      <c r="BE401" s="129">
        <f>IF(N401="základní",J401,0)</f>
        <v>0</v>
      </c>
      <c r="BF401" s="129">
        <f>IF(N401="snížená",J401,0)</f>
        <v>0</v>
      </c>
      <c r="BG401" s="129">
        <f>IF(N401="zákl. přenesená",J401,0)</f>
        <v>0</v>
      </c>
      <c r="BH401" s="129">
        <f>IF(N401="sníž. přenesená",J401,0)</f>
        <v>0</v>
      </c>
      <c r="BI401" s="129">
        <f>IF(N401="nulová",J401,0)</f>
        <v>0</v>
      </c>
      <c r="BJ401" s="103" t="s">
        <v>5</v>
      </c>
      <c r="BK401" s="129">
        <f>ROUND(I401*H401,2)</f>
        <v>0</v>
      </c>
      <c r="BL401" s="103" t="s">
        <v>129</v>
      </c>
      <c r="BM401" s="128" t="s">
        <v>1219</v>
      </c>
    </row>
    <row r="402" spans="2:65" s="2" customFormat="1" ht="17.399999999999999">
      <c r="B402" s="3"/>
      <c r="D402" s="127" t="s">
        <v>112</v>
      </c>
      <c r="F402" s="126" t="s">
        <v>1218</v>
      </c>
      <c r="I402" s="122"/>
      <c r="L402" s="3"/>
      <c r="M402" s="125"/>
      <c r="T402" s="62"/>
      <c r="AT402" s="103" t="s">
        <v>112</v>
      </c>
      <c r="AU402" s="103" t="s">
        <v>0</v>
      </c>
    </row>
    <row r="403" spans="2:65" s="2" customFormat="1">
      <c r="B403" s="3"/>
      <c r="D403" s="124" t="s">
        <v>110</v>
      </c>
      <c r="F403" s="123" t="s">
        <v>1217</v>
      </c>
      <c r="I403" s="122"/>
      <c r="L403" s="3"/>
      <c r="M403" s="125"/>
      <c r="T403" s="62"/>
      <c r="AT403" s="103" t="s">
        <v>110</v>
      </c>
      <c r="AU403" s="103" t="s">
        <v>0</v>
      </c>
    </row>
    <row r="404" spans="2:65" s="2" customFormat="1" ht="16.5" customHeight="1">
      <c r="B404" s="3"/>
      <c r="C404" s="173" t="s">
        <v>452</v>
      </c>
      <c r="D404" s="173" t="s">
        <v>125</v>
      </c>
      <c r="E404" s="172" t="s">
        <v>1216</v>
      </c>
      <c r="F404" s="171" t="s">
        <v>1214</v>
      </c>
      <c r="G404" s="170" t="s">
        <v>223</v>
      </c>
      <c r="H404" s="169">
        <v>4</v>
      </c>
      <c r="I404" s="168"/>
      <c r="J404" s="167">
        <f>ROUND(I404*H404,2)</f>
        <v>0</v>
      </c>
      <c r="K404" s="166"/>
      <c r="L404" s="165"/>
      <c r="M404" s="164" t="s">
        <v>1</v>
      </c>
      <c r="N404" s="163" t="s">
        <v>74</v>
      </c>
      <c r="P404" s="131">
        <f>O404*H404</f>
        <v>0</v>
      </c>
      <c r="Q404" s="131">
        <v>7.2000000000000005E-4</v>
      </c>
      <c r="R404" s="131">
        <f>Q404*H404</f>
        <v>2.8800000000000002E-3</v>
      </c>
      <c r="S404" s="131">
        <v>0</v>
      </c>
      <c r="T404" s="130">
        <f>S404*H404</f>
        <v>0</v>
      </c>
      <c r="AR404" s="128" t="s">
        <v>213</v>
      </c>
      <c r="AT404" s="128" t="s">
        <v>125</v>
      </c>
      <c r="AU404" s="128" t="s">
        <v>0</v>
      </c>
      <c r="AY404" s="103" t="s">
        <v>116</v>
      </c>
      <c r="BE404" s="129">
        <f>IF(N404="základní",J404,0)</f>
        <v>0</v>
      </c>
      <c r="BF404" s="129">
        <f>IF(N404="snížená",J404,0)</f>
        <v>0</v>
      </c>
      <c r="BG404" s="129">
        <f>IF(N404="zákl. přenesená",J404,0)</f>
        <v>0</v>
      </c>
      <c r="BH404" s="129">
        <f>IF(N404="sníž. přenesená",J404,0)</f>
        <v>0</v>
      </c>
      <c r="BI404" s="129">
        <f>IF(N404="nulová",J404,0)</f>
        <v>0</v>
      </c>
      <c r="BJ404" s="103" t="s">
        <v>5</v>
      </c>
      <c r="BK404" s="129">
        <f>ROUND(I404*H404,2)</f>
        <v>0</v>
      </c>
      <c r="BL404" s="103" t="s">
        <v>129</v>
      </c>
      <c r="BM404" s="128" t="s">
        <v>1215</v>
      </c>
    </row>
    <row r="405" spans="2:65" s="2" customFormat="1">
      <c r="B405" s="3"/>
      <c r="D405" s="127" t="s">
        <v>112</v>
      </c>
      <c r="F405" s="126" t="s">
        <v>1214</v>
      </c>
      <c r="I405" s="122"/>
      <c r="L405" s="3"/>
      <c r="M405" s="125"/>
      <c r="T405" s="62"/>
      <c r="AT405" s="103" t="s">
        <v>112</v>
      </c>
      <c r="AU405" s="103" t="s">
        <v>0</v>
      </c>
    </row>
    <row r="406" spans="2:65" s="2" customFormat="1" ht="24.15" customHeight="1">
      <c r="B406" s="3"/>
      <c r="C406" s="141" t="s">
        <v>445</v>
      </c>
      <c r="D406" s="141" t="s">
        <v>117</v>
      </c>
      <c r="E406" s="140" t="s">
        <v>1213</v>
      </c>
      <c r="F406" s="139" t="s">
        <v>1212</v>
      </c>
      <c r="G406" s="138" t="s">
        <v>223</v>
      </c>
      <c r="H406" s="137">
        <v>3</v>
      </c>
      <c r="I406" s="136"/>
      <c r="J406" s="135">
        <f>ROUND(I406*H406,2)</f>
        <v>0</v>
      </c>
      <c r="K406" s="134"/>
      <c r="L406" s="3"/>
      <c r="M406" s="133" t="s">
        <v>1</v>
      </c>
      <c r="N406" s="132" t="s">
        <v>74</v>
      </c>
      <c r="P406" s="131">
        <f>O406*H406</f>
        <v>0</v>
      </c>
      <c r="Q406" s="131">
        <v>0</v>
      </c>
      <c r="R406" s="131">
        <f>Q406*H406</f>
        <v>0</v>
      </c>
      <c r="S406" s="131">
        <v>0</v>
      </c>
      <c r="T406" s="130">
        <f>S406*H406</f>
        <v>0</v>
      </c>
      <c r="AR406" s="128" t="s">
        <v>129</v>
      </c>
      <c r="AT406" s="128" t="s">
        <v>117</v>
      </c>
      <c r="AU406" s="128" t="s">
        <v>0</v>
      </c>
      <c r="AY406" s="103" t="s">
        <v>116</v>
      </c>
      <c r="BE406" s="129">
        <f>IF(N406="základní",J406,0)</f>
        <v>0</v>
      </c>
      <c r="BF406" s="129">
        <f>IF(N406="snížená",J406,0)</f>
        <v>0</v>
      </c>
      <c r="BG406" s="129">
        <f>IF(N406="zákl. přenesená",J406,0)</f>
        <v>0</v>
      </c>
      <c r="BH406" s="129">
        <f>IF(N406="sníž. přenesená",J406,0)</f>
        <v>0</v>
      </c>
      <c r="BI406" s="129">
        <f>IF(N406="nulová",J406,0)</f>
        <v>0</v>
      </c>
      <c r="BJ406" s="103" t="s">
        <v>5</v>
      </c>
      <c r="BK406" s="129">
        <f>ROUND(I406*H406,2)</f>
        <v>0</v>
      </c>
      <c r="BL406" s="103" t="s">
        <v>129</v>
      </c>
      <c r="BM406" s="128" t="s">
        <v>1211</v>
      </c>
    </row>
    <row r="407" spans="2:65" s="2" customFormat="1" ht="17.399999999999999">
      <c r="B407" s="3"/>
      <c r="D407" s="127" t="s">
        <v>112</v>
      </c>
      <c r="F407" s="126" t="s">
        <v>1210</v>
      </c>
      <c r="I407" s="122"/>
      <c r="L407" s="3"/>
      <c r="M407" s="125"/>
      <c r="T407" s="62"/>
      <c r="AT407" s="103" t="s">
        <v>112</v>
      </c>
      <c r="AU407" s="103" t="s">
        <v>0</v>
      </c>
    </row>
    <row r="408" spans="2:65" s="2" customFormat="1">
      <c r="B408" s="3"/>
      <c r="D408" s="124" t="s">
        <v>110</v>
      </c>
      <c r="F408" s="123" t="s">
        <v>1209</v>
      </c>
      <c r="I408" s="122"/>
      <c r="L408" s="3"/>
      <c r="M408" s="125"/>
      <c r="T408" s="62"/>
      <c r="AT408" s="103" t="s">
        <v>110</v>
      </c>
      <c r="AU408" s="103" t="s">
        <v>0</v>
      </c>
    </row>
    <row r="409" spans="2:65" s="2" customFormat="1" ht="16.5" customHeight="1">
      <c r="B409" s="3"/>
      <c r="C409" s="173" t="s">
        <v>439</v>
      </c>
      <c r="D409" s="173" t="s">
        <v>125</v>
      </c>
      <c r="E409" s="172" t="s">
        <v>1208</v>
      </c>
      <c r="F409" s="171" t="s">
        <v>1206</v>
      </c>
      <c r="G409" s="170" t="s">
        <v>223</v>
      </c>
      <c r="H409" s="169">
        <v>1</v>
      </c>
      <c r="I409" s="168"/>
      <c r="J409" s="167">
        <f>ROUND(I409*H409,2)</f>
        <v>0</v>
      </c>
      <c r="K409" s="166"/>
      <c r="L409" s="165"/>
      <c r="M409" s="164" t="s">
        <v>1</v>
      </c>
      <c r="N409" s="163" t="s">
        <v>74</v>
      </c>
      <c r="P409" s="131">
        <f>O409*H409</f>
        <v>0</v>
      </c>
      <c r="Q409" s="131">
        <v>4.8999999999999998E-4</v>
      </c>
      <c r="R409" s="131">
        <f>Q409*H409</f>
        <v>4.8999999999999998E-4</v>
      </c>
      <c r="S409" s="131">
        <v>0</v>
      </c>
      <c r="T409" s="130">
        <f>S409*H409</f>
        <v>0</v>
      </c>
      <c r="AR409" s="128" t="s">
        <v>213</v>
      </c>
      <c r="AT409" s="128" t="s">
        <v>125</v>
      </c>
      <c r="AU409" s="128" t="s">
        <v>0</v>
      </c>
      <c r="AY409" s="103" t="s">
        <v>116</v>
      </c>
      <c r="BE409" s="129">
        <f>IF(N409="základní",J409,0)</f>
        <v>0</v>
      </c>
      <c r="BF409" s="129">
        <f>IF(N409="snížená",J409,0)</f>
        <v>0</v>
      </c>
      <c r="BG409" s="129">
        <f>IF(N409="zákl. přenesená",J409,0)</f>
        <v>0</v>
      </c>
      <c r="BH409" s="129">
        <f>IF(N409="sníž. přenesená",J409,0)</f>
        <v>0</v>
      </c>
      <c r="BI409" s="129">
        <f>IF(N409="nulová",J409,0)</f>
        <v>0</v>
      </c>
      <c r="BJ409" s="103" t="s">
        <v>5</v>
      </c>
      <c r="BK409" s="129">
        <f>ROUND(I409*H409,2)</f>
        <v>0</v>
      </c>
      <c r="BL409" s="103" t="s">
        <v>129</v>
      </c>
      <c r="BM409" s="128" t="s">
        <v>1207</v>
      </c>
    </row>
    <row r="410" spans="2:65" s="2" customFormat="1">
      <c r="B410" s="3"/>
      <c r="D410" s="127" t="s">
        <v>112</v>
      </c>
      <c r="F410" s="126" t="s">
        <v>1206</v>
      </c>
      <c r="I410" s="122"/>
      <c r="L410" s="3"/>
      <c r="M410" s="125"/>
      <c r="T410" s="62"/>
      <c r="AT410" s="103" t="s">
        <v>112</v>
      </c>
      <c r="AU410" s="103" t="s">
        <v>0</v>
      </c>
    </row>
    <row r="411" spans="2:65" s="2" customFormat="1" ht="16.5" customHeight="1">
      <c r="B411" s="3"/>
      <c r="C411" s="173" t="s">
        <v>430</v>
      </c>
      <c r="D411" s="173" t="s">
        <v>125</v>
      </c>
      <c r="E411" s="172" t="s">
        <v>1205</v>
      </c>
      <c r="F411" s="171" t="s">
        <v>1203</v>
      </c>
      <c r="G411" s="170" t="s">
        <v>223</v>
      </c>
      <c r="H411" s="169">
        <v>2</v>
      </c>
      <c r="I411" s="168"/>
      <c r="J411" s="167">
        <f>ROUND(I411*H411,2)</f>
        <v>0</v>
      </c>
      <c r="K411" s="166"/>
      <c r="L411" s="165"/>
      <c r="M411" s="164" t="s">
        <v>1</v>
      </c>
      <c r="N411" s="163" t="s">
        <v>74</v>
      </c>
      <c r="P411" s="131">
        <f>O411*H411</f>
        <v>0</v>
      </c>
      <c r="Q411" s="131">
        <v>5.8E-4</v>
      </c>
      <c r="R411" s="131">
        <f>Q411*H411</f>
        <v>1.16E-3</v>
      </c>
      <c r="S411" s="131">
        <v>0</v>
      </c>
      <c r="T411" s="130">
        <f>S411*H411</f>
        <v>0</v>
      </c>
      <c r="AR411" s="128" t="s">
        <v>213</v>
      </c>
      <c r="AT411" s="128" t="s">
        <v>125</v>
      </c>
      <c r="AU411" s="128" t="s">
        <v>0</v>
      </c>
      <c r="AY411" s="103" t="s">
        <v>116</v>
      </c>
      <c r="BE411" s="129">
        <f>IF(N411="základní",J411,0)</f>
        <v>0</v>
      </c>
      <c r="BF411" s="129">
        <f>IF(N411="snížená",J411,0)</f>
        <v>0</v>
      </c>
      <c r="BG411" s="129">
        <f>IF(N411="zákl. přenesená",J411,0)</f>
        <v>0</v>
      </c>
      <c r="BH411" s="129">
        <f>IF(N411="sníž. přenesená",J411,0)</f>
        <v>0</v>
      </c>
      <c r="BI411" s="129">
        <f>IF(N411="nulová",J411,0)</f>
        <v>0</v>
      </c>
      <c r="BJ411" s="103" t="s">
        <v>5</v>
      </c>
      <c r="BK411" s="129">
        <f>ROUND(I411*H411,2)</f>
        <v>0</v>
      </c>
      <c r="BL411" s="103" t="s">
        <v>129</v>
      </c>
      <c r="BM411" s="128" t="s">
        <v>1204</v>
      </c>
    </row>
    <row r="412" spans="2:65" s="2" customFormat="1">
      <c r="B412" s="3"/>
      <c r="D412" s="127" t="s">
        <v>112</v>
      </c>
      <c r="F412" s="126" t="s">
        <v>1203</v>
      </c>
      <c r="I412" s="122"/>
      <c r="L412" s="3"/>
      <c r="M412" s="125"/>
      <c r="T412" s="62"/>
      <c r="AT412" s="103" t="s">
        <v>112</v>
      </c>
      <c r="AU412" s="103" t="s">
        <v>0</v>
      </c>
    </row>
    <row r="413" spans="2:65" s="2" customFormat="1" ht="24.15" customHeight="1">
      <c r="B413" s="3"/>
      <c r="C413" s="141" t="s">
        <v>423</v>
      </c>
      <c r="D413" s="141" t="s">
        <v>117</v>
      </c>
      <c r="E413" s="140" t="s">
        <v>1202</v>
      </c>
      <c r="F413" s="139" t="s">
        <v>1201</v>
      </c>
      <c r="G413" s="138" t="s">
        <v>223</v>
      </c>
      <c r="H413" s="137">
        <v>1</v>
      </c>
      <c r="I413" s="136"/>
      <c r="J413" s="135">
        <f>ROUND(I413*H413,2)</f>
        <v>0</v>
      </c>
      <c r="K413" s="134"/>
      <c r="L413" s="3"/>
      <c r="M413" s="133" t="s">
        <v>1</v>
      </c>
      <c r="N413" s="132" t="s">
        <v>74</v>
      </c>
      <c r="P413" s="131">
        <f>O413*H413</f>
        <v>0</v>
      </c>
      <c r="Q413" s="131">
        <v>0</v>
      </c>
      <c r="R413" s="131">
        <f>Q413*H413</f>
        <v>0</v>
      </c>
      <c r="S413" s="131">
        <v>0</v>
      </c>
      <c r="T413" s="130">
        <f>S413*H413</f>
        <v>0</v>
      </c>
      <c r="AR413" s="128" t="s">
        <v>129</v>
      </c>
      <c r="AT413" s="128" t="s">
        <v>117</v>
      </c>
      <c r="AU413" s="128" t="s">
        <v>0</v>
      </c>
      <c r="AY413" s="103" t="s">
        <v>116</v>
      </c>
      <c r="BE413" s="129">
        <f>IF(N413="základní",J413,0)</f>
        <v>0</v>
      </c>
      <c r="BF413" s="129">
        <f>IF(N413="snížená",J413,0)</f>
        <v>0</v>
      </c>
      <c r="BG413" s="129">
        <f>IF(N413="zákl. přenesená",J413,0)</f>
        <v>0</v>
      </c>
      <c r="BH413" s="129">
        <f>IF(N413="sníž. přenesená",J413,0)</f>
        <v>0</v>
      </c>
      <c r="BI413" s="129">
        <f>IF(N413="nulová",J413,0)</f>
        <v>0</v>
      </c>
      <c r="BJ413" s="103" t="s">
        <v>5</v>
      </c>
      <c r="BK413" s="129">
        <f>ROUND(I413*H413,2)</f>
        <v>0</v>
      </c>
      <c r="BL413" s="103" t="s">
        <v>129</v>
      </c>
      <c r="BM413" s="128" t="s">
        <v>1200</v>
      </c>
    </row>
    <row r="414" spans="2:65" s="2" customFormat="1" ht="17.399999999999999">
      <c r="B414" s="3"/>
      <c r="D414" s="127" t="s">
        <v>112</v>
      </c>
      <c r="F414" s="126" t="s">
        <v>1199</v>
      </c>
      <c r="I414" s="122"/>
      <c r="L414" s="3"/>
      <c r="M414" s="125"/>
      <c r="T414" s="62"/>
      <c r="AT414" s="103" t="s">
        <v>112</v>
      </c>
      <c r="AU414" s="103" t="s">
        <v>0</v>
      </c>
    </row>
    <row r="415" spans="2:65" s="2" customFormat="1" ht="16.5" customHeight="1">
      <c r="B415" s="3"/>
      <c r="C415" s="173" t="s">
        <v>413</v>
      </c>
      <c r="D415" s="173" t="s">
        <v>125</v>
      </c>
      <c r="E415" s="172" t="s">
        <v>1198</v>
      </c>
      <c r="F415" s="171" t="s">
        <v>1196</v>
      </c>
      <c r="G415" s="170" t="s">
        <v>223</v>
      </c>
      <c r="H415" s="169">
        <v>1</v>
      </c>
      <c r="I415" s="168"/>
      <c r="J415" s="167">
        <f>ROUND(I415*H415,2)</f>
        <v>0</v>
      </c>
      <c r="K415" s="166"/>
      <c r="L415" s="165"/>
      <c r="M415" s="164" t="s">
        <v>1</v>
      </c>
      <c r="N415" s="163" t="s">
        <v>74</v>
      </c>
      <c r="P415" s="131">
        <f>O415*H415</f>
        <v>0</v>
      </c>
      <c r="Q415" s="131">
        <v>1.8E-3</v>
      </c>
      <c r="R415" s="131">
        <f>Q415*H415</f>
        <v>1.8E-3</v>
      </c>
      <c r="S415" s="131">
        <v>0</v>
      </c>
      <c r="T415" s="130">
        <f>S415*H415</f>
        <v>0</v>
      </c>
      <c r="AR415" s="128" t="s">
        <v>213</v>
      </c>
      <c r="AT415" s="128" t="s">
        <v>125</v>
      </c>
      <c r="AU415" s="128" t="s">
        <v>0</v>
      </c>
      <c r="AY415" s="103" t="s">
        <v>116</v>
      </c>
      <c r="BE415" s="129">
        <f>IF(N415="základní",J415,0)</f>
        <v>0</v>
      </c>
      <c r="BF415" s="129">
        <f>IF(N415="snížená",J415,0)</f>
        <v>0</v>
      </c>
      <c r="BG415" s="129">
        <f>IF(N415="zákl. přenesená",J415,0)</f>
        <v>0</v>
      </c>
      <c r="BH415" s="129">
        <f>IF(N415="sníž. přenesená",J415,0)</f>
        <v>0</v>
      </c>
      <c r="BI415" s="129">
        <f>IF(N415="nulová",J415,0)</f>
        <v>0</v>
      </c>
      <c r="BJ415" s="103" t="s">
        <v>5</v>
      </c>
      <c r="BK415" s="129">
        <f>ROUND(I415*H415,2)</f>
        <v>0</v>
      </c>
      <c r="BL415" s="103" t="s">
        <v>129</v>
      </c>
      <c r="BM415" s="128" t="s">
        <v>1197</v>
      </c>
    </row>
    <row r="416" spans="2:65" s="2" customFormat="1">
      <c r="B416" s="3"/>
      <c r="D416" s="127" t="s">
        <v>112</v>
      </c>
      <c r="F416" s="126" t="s">
        <v>1196</v>
      </c>
      <c r="I416" s="122"/>
      <c r="L416" s="3"/>
      <c r="M416" s="125"/>
      <c r="T416" s="62"/>
      <c r="AT416" s="103" t="s">
        <v>112</v>
      </c>
      <c r="AU416" s="103" t="s">
        <v>0</v>
      </c>
    </row>
    <row r="417" spans="2:65" s="2" customFormat="1" ht="16.5" customHeight="1">
      <c r="B417" s="3"/>
      <c r="C417" s="141" t="s">
        <v>115</v>
      </c>
      <c r="D417" s="141" t="s">
        <v>117</v>
      </c>
      <c r="E417" s="140" t="s">
        <v>1195</v>
      </c>
      <c r="F417" s="139" t="s">
        <v>1193</v>
      </c>
      <c r="G417" s="138" t="s">
        <v>172</v>
      </c>
      <c r="H417" s="137">
        <v>1</v>
      </c>
      <c r="I417" s="136"/>
      <c r="J417" s="135">
        <f>ROUND(I417*H417,2)</f>
        <v>0</v>
      </c>
      <c r="K417" s="134"/>
      <c r="L417" s="3"/>
      <c r="M417" s="133" t="s">
        <v>1</v>
      </c>
      <c r="N417" s="132" t="s">
        <v>74</v>
      </c>
      <c r="P417" s="131">
        <f>O417*H417</f>
        <v>0</v>
      </c>
      <c r="Q417" s="131">
        <v>0</v>
      </c>
      <c r="R417" s="131">
        <f>Q417*H417</f>
        <v>0</v>
      </c>
      <c r="S417" s="131">
        <v>0</v>
      </c>
      <c r="T417" s="130">
        <f>S417*H417</f>
        <v>0</v>
      </c>
      <c r="AR417" s="128" t="s">
        <v>129</v>
      </c>
      <c r="AT417" s="128" t="s">
        <v>117</v>
      </c>
      <c r="AU417" s="128" t="s">
        <v>0</v>
      </c>
      <c r="AY417" s="103" t="s">
        <v>116</v>
      </c>
      <c r="BE417" s="129">
        <f>IF(N417="základní",J417,0)</f>
        <v>0</v>
      </c>
      <c r="BF417" s="129">
        <f>IF(N417="snížená",J417,0)</f>
        <v>0</v>
      </c>
      <c r="BG417" s="129">
        <f>IF(N417="zákl. přenesená",J417,0)</f>
        <v>0</v>
      </c>
      <c r="BH417" s="129">
        <f>IF(N417="sníž. přenesená",J417,0)</f>
        <v>0</v>
      </c>
      <c r="BI417" s="129">
        <f>IF(N417="nulová",J417,0)</f>
        <v>0</v>
      </c>
      <c r="BJ417" s="103" t="s">
        <v>5</v>
      </c>
      <c r="BK417" s="129">
        <f>ROUND(I417*H417,2)</f>
        <v>0</v>
      </c>
      <c r="BL417" s="103" t="s">
        <v>129</v>
      </c>
      <c r="BM417" s="128" t="s">
        <v>1194</v>
      </c>
    </row>
    <row r="418" spans="2:65" s="2" customFormat="1">
      <c r="B418" s="3"/>
      <c r="D418" s="127" t="s">
        <v>112</v>
      </c>
      <c r="F418" s="126" t="s">
        <v>1193</v>
      </c>
      <c r="I418" s="122"/>
      <c r="L418" s="3"/>
      <c r="M418" s="125"/>
      <c r="T418" s="62"/>
      <c r="AT418" s="103" t="s">
        <v>112</v>
      </c>
      <c r="AU418" s="103" t="s">
        <v>0</v>
      </c>
    </row>
    <row r="419" spans="2:65" s="2" customFormat="1" ht="54">
      <c r="B419" s="3"/>
      <c r="D419" s="127" t="s">
        <v>233</v>
      </c>
      <c r="F419" s="174" t="s">
        <v>1192</v>
      </c>
      <c r="I419" s="122"/>
      <c r="L419" s="3"/>
      <c r="M419" s="125"/>
      <c r="T419" s="62"/>
      <c r="AT419" s="103" t="s">
        <v>233</v>
      </c>
      <c r="AU419" s="103" t="s">
        <v>0</v>
      </c>
    </row>
    <row r="420" spans="2:65" s="2" customFormat="1" ht="21.75" customHeight="1">
      <c r="B420" s="3"/>
      <c r="C420" s="141" t="s">
        <v>402</v>
      </c>
      <c r="D420" s="141" t="s">
        <v>117</v>
      </c>
      <c r="E420" s="140" t="s">
        <v>1191</v>
      </c>
      <c r="F420" s="139" t="s">
        <v>1190</v>
      </c>
      <c r="G420" s="138" t="s">
        <v>223</v>
      </c>
      <c r="H420" s="137">
        <v>1</v>
      </c>
      <c r="I420" s="136"/>
      <c r="J420" s="135">
        <f>ROUND(I420*H420,2)</f>
        <v>0</v>
      </c>
      <c r="K420" s="134"/>
      <c r="L420" s="3"/>
      <c r="M420" s="133" t="s">
        <v>1</v>
      </c>
      <c r="N420" s="132" t="s">
        <v>74</v>
      </c>
      <c r="P420" s="131">
        <f>O420*H420</f>
        <v>0</v>
      </c>
      <c r="Q420" s="131">
        <v>8.5999999999999998E-4</v>
      </c>
      <c r="R420" s="131">
        <f>Q420*H420</f>
        <v>8.5999999999999998E-4</v>
      </c>
      <c r="S420" s="131">
        <v>0</v>
      </c>
      <c r="T420" s="130">
        <f>S420*H420</f>
        <v>0</v>
      </c>
      <c r="AR420" s="128" t="s">
        <v>129</v>
      </c>
      <c r="AT420" s="128" t="s">
        <v>117</v>
      </c>
      <c r="AU420" s="128" t="s">
        <v>0</v>
      </c>
      <c r="AY420" s="103" t="s">
        <v>116</v>
      </c>
      <c r="BE420" s="129">
        <f>IF(N420="základní",J420,0)</f>
        <v>0</v>
      </c>
      <c r="BF420" s="129">
        <f>IF(N420="snížená",J420,0)</f>
        <v>0</v>
      </c>
      <c r="BG420" s="129">
        <f>IF(N420="zákl. přenesená",J420,0)</f>
        <v>0</v>
      </c>
      <c r="BH420" s="129">
        <f>IF(N420="sníž. přenesená",J420,0)</f>
        <v>0</v>
      </c>
      <c r="BI420" s="129">
        <f>IF(N420="nulová",J420,0)</f>
        <v>0</v>
      </c>
      <c r="BJ420" s="103" t="s">
        <v>5</v>
      </c>
      <c r="BK420" s="129">
        <f>ROUND(I420*H420,2)</f>
        <v>0</v>
      </c>
      <c r="BL420" s="103" t="s">
        <v>129</v>
      </c>
      <c r="BM420" s="128" t="s">
        <v>1189</v>
      </c>
    </row>
    <row r="421" spans="2:65" s="2" customFormat="1" ht="17.399999999999999">
      <c r="B421" s="3"/>
      <c r="D421" s="127" t="s">
        <v>112</v>
      </c>
      <c r="F421" s="126" t="s">
        <v>1188</v>
      </c>
      <c r="I421" s="122"/>
      <c r="L421" s="3"/>
      <c r="M421" s="125"/>
      <c r="T421" s="62"/>
      <c r="AT421" s="103" t="s">
        <v>112</v>
      </c>
      <c r="AU421" s="103" t="s">
        <v>0</v>
      </c>
    </row>
    <row r="422" spans="2:65" s="2" customFormat="1">
      <c r="B422" s="3"/>
      <c r="D422" s="124" t="s">
        <v>110</v>
      </c>
      <c r="F422" s="123" t="s">
        <v>1187</v>
      </c>
      <c r="I422" s="122"/>
      <c r="L422" s="3"/>
      <c r="M422" s="125"/>
      <c r="T422" s="62"/>
      <c r="AT422" s="103" t="s">
        <v>110</v>
      </c>
      <c r="AU422" s="103" t="s">
        <v>0</v>
      </c>
    </row>
    <row r="423" spans="2:65" s="2" customFormat="1" ht="24.15" customHeight="1">
      <c r="B423" s="3"/>
      <c r="C423" s="173" t="s">
        <v>396</v>
      </c>
      <c r="D423" s="173" t="s">
        <v>125</v>
      </c>
      <c r="E423" s="172" t="s">
        <v>1186</v>
      </c>
      <c r="F423" s="171" t="s">
        <v>1184</v>
      </c>
      <c r="G423" s="170" t="s">
        <v>223</v>
      </c>
      <c r="H423" s="169">
        <v>1</v>
      </c>
      <c r="I423" s="168"/>
      <c r="J423" s="167">
        <f>ROUND(I423*H423,2)</f>
        <v>0</v>
      </c>
      <c r="K423" s="166"/>
      <c r="L423" s="165"/>
      <c r="M423" s="164" t="s">
        <v>1</v>
      </c>
      <c r="N423" s="163" t="s">
        <v>74</v>
      </c>
      <c r="P423" s="131">
        <f>O423*H423</f>
        <v>0</v>
      </c>
      <c r="Q423" s="131">
        <v>1.7999999999999999E-2</v>
      </c>
      <c r="R423" s="131">
        <f>Q423*H423</f>
        <v>1.7999999999999999E-2</v>
      </c>
      <c r="S423" s="131">
        <v>0</v>
      </c>
      <c r="T423" s="130">
        <f>S423*H423</f>
        <v>0</v>
      </c>
      <c r="AR423" s="128" t="s">
        <v>213</v>
      </c>
      <c r="AT423" s="128" t="s">
        <v>125</v>
      </c>
      <c r="AU423" s="128" t="s">
        <v>0</v>
      </c>
      <c r="AY423" s="103" t="s">
        <v>116</v>
      </c>
      <c r="BE423" s="129">
        <f>IF(N423="základní",J423,0)</f>
        <v>0</v>
      </c>
      <c r="BF423" s="129">
        <f>IF(N423="snížená",J423,0)</f>
        <v>0</v>
      </c>
      <c r="BG423" s="129">
        <f>IF(N423="zákl. přenesená",J423,0)</f>
        <v>0</v>
      </c>
      <c r="BH423" s="129">
        <f>IF(N423="sníž. přenesená",J423,0)</f>
        <v>0</v>
      </c>
      <c r="BI423" s="129">
        <f>IF(N423="nulová",J423,0)</f>
        <v>0</v>
      </c>
      <c r="BJ423" s="103" t="s">
        <v>5</v>
      </c>
      <c r="BK423" s="129">
        <f>ROUND(I423*H423,2)</f>
        <v>0</v>
      </c>
      <c r="BL423" s="103" t="s">
        <v>129</v>
      </c>
      <c r="BM423" s="128" t="s">
        <v>1185</v>
      </c>
    </row>
    <row r="424" spans="2:65" s="2" customFormat="1" ht="17.399999999999999">
      <c r="B424" s="3"/>
      <c r="D424" s="127" t="s">
        <v>112</v>
      </c>
      <c r="F424" s="126" t="s">
        <v>1184</v>
      </c>
      <c r="I424" s="122"/>
      <c r="L424" s="3"/>
      <c r="M424" s="125"/>
      <c r="T424" s="62"/>
      <c r="AT424" s="103" t="s">
        <v>112</v>
      </c>
      <c r="AU424" s="103" t="s">
        <v>0</v>
      </c>
    </row>
    <row r="425" spans="2:65" s="2" customFormat="1" ht="24.15" customHeight="1">
      <c r="B425" s="3"/>
      <c r="C425" s="173" t="s">
        <v>390</v>
      </c>
      <c r="D425" s="173" t="s">
        <v>125</v>
      </c>
      <c r="E425" s="172" t="s">
        <v>1183</v>
      </c>
      <c r="F425" s="171" t="s">
        <v>1181</v>
      </c>
      <c r="G425" s="170" t="s">
        <v>223</v>
      </c>
      <c r="H425" s="169">
        <v>1</v>
      </c>
      <c r="I425" s="168"/>
      <c r="J425" s="167">
        <f>ROUND(I425*H425,2)</f>
        <v>0</v>
      </c>
      <c r="K425" s="166"/>
      <c r="L425" s="165"/>
      <c r="M425" s="164" t="s">
        <v>1</v>
      </c>
      <c r="N425" s="163" t="s">
        <v>74</v>
      </c>
      <c r="P425" s="131">
        <f>O425*H425</f>
        <v>0</v>
      </c>
      <c r="Q425" s="131">
        <v>3.5000000000000001E-3</v>
      </c>
      <c r="R425" s="131">
        <f>Q425*H425</f>
        <v>3.5000000000000001E-3</v>
      </c>
      <c r="S425" s="131">
        <v>0</v>
      </c>
      <c r="T425" s="130">
        <f>S425*H425</f>
        <v>0</v>
      </c>
      <c r="AR425" s="128" t="s">
        <v>213</v>
      </c>
      <c r="AT425" s="128" t="s">
        <v>125</v>
      </c>
      <c r="AU425" s="128" t="s">
        <v>0</v>
      </c>
      <c r="AY425" s="103" t="s">
        <v>116</v>
      </c>
      <c r="BE425" s="129">
        <f>IF(N425="základní",J425,0)</f>
        <v>0</v>
      </c>
      <c r="BF425" s="129">
        <f>IF(N425="snížená",J425,0)</f>
        <v>0</v>
      </c>
      <c r="BG425" s="129">
        <f>IF(N425="zákl. přenesená",J425,0)</f>
        <v>0</v>
      </c>
      <c r="BH425" s="129">
        <f>IF(N425="sníž. přenesená",J425,0)</f>
        <v>0</v>
      </c>
      <c r="BI425" s="129">
        <f>IF(N425="nulová",J425,0)</f>
        <v>0</v>
      </c>
      <c r="BJ425" s="103" t="s">
        <v>5</v>
      </c>
      <c r="BK425" s="129">
        <f>ROUND(I425*H425,2)</f>
        <v>0</v>
      </c>
      <c r="BL425" s="103" t="s">
        <v>129</v>
      </c>
      <c r="BM425" s="128" t="s">
        <v>1182</v>
      </c>
    </row>
    <row r="426" spans="2:65" s="2" customFormat="1">
      <c r="B426" s="3"/>
      <c r="D426" s="127" t="s">
        <v>112</v>
      </c>
      <c r="F426" s="126" t="s">
        <v>1181</v>
      </c>
      <c r="I426" s="122"/>
      <c r="L426" s="3"/>
      <c r="M426" s="125"/>
      <c r="T426" s="62"/>
      <c r="AT426" s="103" t="s">
        <v>112</v>
      </c>
      <c r="AU426" s="103" t="s">
        <v>0</v>
      </c>
    </row>
    <row r="427" spans="2:65" s="2" customFormat="1" ht="27">
      <c r="B427" s="3"/>
      <c r="D427" s="127" t="s">
        <v>233</v>
      </c>
      <c r="F427" s="174" t="s">
        <v>1180</v>
      </c>
      <c r="I427" s="122"/>
      <c r="L427" s="3"/>
      <c r="M427" s="125"/>
      <c r="T427" s="62"/>
      <c r="AT427" s="103" t="s">
        <v>233</v>
      </c>
      <c r="AU427" s="103" t="s">
        <v>0</v>
      </c>
    </row>
    <row r="428" spans="2:65" s="2" customFormat="1" ht="16.5" customHeight="1">
      <c r="B428" s="3"/>
      <c r="C428" s="141" t="s">
        <v>383</v>
      </c>
      <c r="D428" s="141" t="s">
        <v>117</v>
      </c>
      <c r="E428" s="140" t="s">
        <v>1179</v>
      </c>
      <c r="F428" s="139" t="s">
        <v>1178</v>
      </c>
      <c r="G428" s="138" t="s">
        <v>223</v>
      </c>
      <c r="H428" s="137">
        <v>1</v>
      </c>
      <c r="I428" s="136"/>
      <c r="J428" s="135">
        <f>ROUND(I428*H428,2)</f>
        <v>0</v>
      </c>
      <c r="K428" s="134"/>
      <c r="L428" s="3"/>
      <c r="M428" s="133" t="s">
        <v>1</v>
      </c>
      <c r="N428" s="132" t="s">
        <v>74</v>
      </c>
      <c r="P428" s="131">
        <f>O428*H428</f>
        <v>0</v>
      </c>
      <c r="Q428" s="131">
        <v>1.3600000000000001E-3</v>
      </c>
      <c r="R428" s="131">
        <f>Q428*H428</f>
        <v>1.3600000000000001E-3</v>
      </c>
      <c r="S428" s="131">
        <v>0</v>
      </c>
      <c r="T428" s="130">
        <f>S428*H428</f>
        <v>0</v>
      </c>
      <c r="AR428" s="128" t="s">
        <v>129</v>
      </c>
      <c r="AT428" s="128" t="s">
        <v>117</v>
      </c>
      <c r="AU428" s="128" t="s">
        <v>0</v>
      </c>
      <c r="AY428" s="103" t="s">
        <v>116</v>
      </c>
      <c r="BE428" s="129">
        <f>IF(N428="základní",J428,0)</f>
        <v>0</v>
      </c>
      <c r="BF428" s="129">
        <f>IF(N428="snížená",J428,0)</f>
        <v>0</v>
      </c>
      <c r="BG428" s="129">
        <f>IF(N428="zákl. přenesená",J428,0)</f>
        <v>0</v>
      </c>
      <c r="BH428" s="129">
        <f>IF(N428="sníž. přenesená",J428,0)</f>
        <v>0</v>
      </c>
      <c r="BI428" s="129">
        <f>IF(N428="nulová",J428,0)</f>
        <v>0</v>
      </c>
      <c r="BJ428" s="103" t="s">
        <v>5</v>
      </c>
      <c r="BK428" s="129">
        <f>ROUND(I428*H428,2)</f>
        <v>0</v>
      </c>
      <c r="BL428" s="103" t="s">
        <v>129</v>
      </c>
      <c r="BM428" s="128" t="s">
        <v>1177</v>
      </c>
    </row>
    <row r="429" spans="2:65" s="2" customFormat="1" ht="17.399999999999999">
      <c r="B429" s="3"/>
      <c r="D429" s="127" t="s">
        <v>112</v>
      </c>
      <c r="F429" s="126" t="s">
        <v>1176</v>
      </c>
      <c r="I429" s="122"/>
      <c r="L429" s="3"/>
      <c r="M429" s="125"/>
      <c r="T429" s="62"/>
      <c r="AT429" s="103" t="s">
        <v>112</v>
      </c>
      <c r="AU429" s="103" t="s">
        <v>0</v>
      </c>
    </row>
    <row r="430" spans="2:65" s="2" customFormat="1">
      <c r="B430" s="3"/>
      <c r="D430" s="124" t="s">
        <v>110</v>
      </c>
      <c r="F430" s="123" t="s">
        <v>1175</v>
      </c>
      <c r="I430" s="122"/>
      <c r="L430" s="3"/>
      <c r="M430" s="125"/>
      <c r="T430" s="62"/>
      <c r="AT430" s="103" t="s">
        <v>110</v>
      </c>
      <c r="AU430" s="103" t="s">
        <v>0</v>
      </c>
    </row>
    <row r="431" spans="2:65" s="2" customFormat="1" ht="24.15" customHeight="1">
      <c r="B431" s="3"/>
      <c r="C431" s="173" t="s">
        <v>378</v>
      </c>
      <c r="D431" s="173" t="s">
        <v>125</v>
      </c>
      <c r="E431" s="172" t="s">
        <v>1174</v>
      </c>
      <c r="F431" s="171" t="s">
        <v>1172</v>
      </c>
      <c r="G431" s="170" t="s">
        <v>223</v>
      </c>
      <c r="H431" s="169">
        <v>1</v>
      </c>
      <c r="I431" s="168"/>
      <c r="J431" s="167">
        <f>ROUND(I431*H431,2)</f>
        <v>0</v>
      </c>
      <c r="K431" s="166"/>
      <c r="L431" s="165"/>
      <c r="M431" s="164" t="s">
        <v>1</v>
      </c>
      <c r="N431" s="163" t="s">
        <v>74</v>
      </c>
      <c r="P431" s="131">
        <f>O431*H431</f>
        <v>0</v>
      </c>
      <c r="Q431" s="131">
        <v>1.6500000000000001E-2</v>
      </c>
      <c r="R431" s="131">
        <f>Q431*H431</f>
        <v>1.6500000000000001E-2</v>
      </c>
      <c r="S431" s="131">
        <v>0</v>
      </c>
      <c r="T431" s="130">
        <f>S431*H431</f>
        <v>0</v>
      </c>
      <c r="AR431" s="128" t="s">
        <v>213</v>
      </c>
      <c r="AT431" s="128" t="s">
        <v>125</v>
      </c>
      <c r="AU431" s="128" t="s">
        <v>0</v>
      </c>
      <c r="AY431" s="103" t="s">
        <v>116</v>
      </c>
      <c r="BE431" s="129">
        <f>IF(N431="základní",J431,0)</f>
        <v>0</v>
      </c>
      <c r="BF431" s="129">
        <f>IF(N431="snížená",J431,0)</f>
        <v>0</v>
      </c>
      <c r="BG431" s="129">
        <f>IF(N431="zákl. přenesená",J431,0)</f>
        <v>0</v>
      </c>
      <c r="BH431" s="129">
        <f>IF(N431="sníž. přenesená",J431,0)</f>
        <v>0</v>
      </c>
      <c r="BI431" s="129">
        <f>IF(N431="nulová",J431,0)</f>
        <v>0</v>
      </c>
      <c r="BJ431" s="103" t="s">
        <v>5</v>
      </c>
      <c r="BK431" s="129">
        <f>ROUND(I431*H431,2)</f>
        <v>0</v>
      </c>
      <c r="BL431" s="103" t="s">
        <v>129</v>
      </c>
      <c r="BM431" s="128" t="s">
        <v>1173</v>
      </c>
    </row>
    <row r="432" spans="2:65" s="2" customFormat="1">
      <c r="B432" s="3"/>
      <c r="D432" s="127" t="s">
        <v>112</v>
      </c>
      <c r="F432" s="126" t="s">
        <v>1172</v>
      </c>
      <c r="I432" s="122"/>
      <c r="L432" s="3"/>
      <c r="M432" s="125"/>
      <c r="T432" s="62"/>
      <c r="AT432" s="103" t="s">
        <v>112</v>
      </c>
      <c r="AU432" s="103" t="s">
        <v>0</v>
      </c>
    </row>
    <row r="433" spans="2:65" s="2" customFormat="1" ht="24.15" customHeight="1">
      <c r="B433" s="3"/>
      <c r="C433" s="141" t="s">
        <v>374</v>
      </c>
      <c r="D433" s="141" t="s">
        <v>117</v>
      </c>
      <c r="E433" s="140" t="s">
        <v>1171</v>
      </c>
      <c r="F433" s="139" t="s">
        <v>1170</v>
      </c>
      <c r="G433" s="138" t="s">
        <v>223</v>
      </c>
      <c r="H433" s="137">
        <v>1</v>
      </c>
      <c r="I433" s="136"/>
      <c r="J433" s="135">
        <f>ROUND(I433*H433,2)</f>
        <v>0</v>
      </c>
      <c r="K433" s="134"/>
      <c r="L433" s="3"/>
      <c r="M433" s="133" t="s">
        <v>1</v>
      </c>
      <c r="N433" s="132" t="s">
        <v>74</v>
      </c>
      <c r="P433" s="131">
        <f>O433*H433</f>
        <v>0</v>
      </c>
      <c r="Q433" s="131">
        <v>0</v>
      </c>
      <c r="R433" s="131">
        <f>Q433*H433</f>
        <v>0</v>
      </c>
      <c r="S433" s="131">
        <v>0</v>
      </c>
      <c r="T433" s="130">
        <f>S433*H433</f>
        <v>0</v>
      </c>
      <c r="AR433" s="128" t="s">
        <v>129</v>
      </c>
      <c r="AT433" s="128" t="s">
        <v>117</v>
      </c>
      <c r="AU433" s="128" t="s">
        <v>0</v>
      </c>
      <c r="AY433" s="103" t="s">
        <v>116</v>
      </c>
      <c r="BE433" s="129">
        <f>IF(N433="základní",J433,0)</f>
        <v>0</v>
      </c>
      <c r="BF433" s="129">
        <f>IF(N433="snížená",J433,0)</f>
        <v>0</v>
      </c>
      <c r="BG433" s="129">
        <f>IF(N433="zákl. přenesená",J433,0)</f>
        <v>0</v>
      </c>
      <c r="BH433" s="129">
        <f>IF(N433="sníž. přenesená",J433,0)</f>
        <v>0</v>
      </c>
      <c r="BI433" s="129">
        <f>IF(N433="nulová",J433,0)</f>
        <v>0</v>
      </c>
      <c r="BJ433" s="103" t="s">
        <v>5</v>
      </c>
      <c r="BK433" s="129">
        <f>ROUND(I433*H433,2)</f>
        <v>0</v>
      </c>
      <c r="BL433" s="103" t="s">
        <v>129</v>
      </c>
      <c r="BM433" s="128" t="s">
        <v>1169</v>
      </c>
    </row>
    <row r="434" spans="2:65" s="2" customFormat="1" ht="17.399999999999999">
      <c r="B434" s="3"/>
      <c r="D434" s="127" t="s">
        <v>112</v>
      </c>
      <c r="F434" s="126" t="s">
        <v>1168</v>
      </c>
      <c r="I434" s="122"/>
      <c r="L434" s="3"/>
      <c r="M434" s="125"/>
      <c r="T434" s="62"/>
      <c r="AT434" s="103" t="s">
        <v>112</v>
      </c>
      <c r="AU434" s="103" t="s">
        <v>0</v>
      </c>
    </row>
    <row r="435" spans="2:65" s="2" customFormat="1">
      <c r="B435" s="3"/>
      <c r="D435" s="124" t="s">
        <v>110</v>
      </c>
      <c r="F435" s="123" t="s">
        <v>1167</v>
      </c>
      <c r="I435" s="122"/>
      <c r="L435" s="3"/>
      <c r="M435" s="125"/>
      <c r="T435" s="62"/>
      <c r="AT435" s="103" t="s">
        <v>110</v>
      </c>
      <c r="AU435" s="103" t="s">
        <v>0</v>
      </c>
    </row>
    <row r="436" spans="2:65" s="2" customFormat="1" ht="24.15" customHeight="1">
      <c r="B436" s="3"/>
      <c r="C436" s="173" t="s">
        <v>367</v>
      </c>
      <c r="D436" s="173" t="s">
        <v>125</v>
      </c>
      <c r="E436" s="172" t="s">
        <v>1166</v>
      </c>
      <c r="F436" s="171" t="s">
        <v>1164</v>
      </c>
      <c r="G436" s="170" t="s">
        <v>223</v>
      </c>
      <c r="H436" s="169">
        <v>1</v>
      </c>
      <c r="I436" s="168"/>
      <c r="J436" s="167">
        <f>ROUND(I436*H436,2)</f>
        <v>0</v>
      </c>
      <c r="K436" s="166"/>
      <c r="L436" s="165"/>
      <c r="M436" s="164" t="s">
        <v>1</v>
      </c>
      <c r="N436" s="163" t="s">
        <v>74</v>
      </c>
      <c r="P436" s="131">
        <f>O436*H436</f>
        <v>0</v>
      </c>
      <c r="Q436" s="131">
        <v>8.0000000000000002E-3</v>
      </c>
      <c r="R436" s="131">
        <f>Q436*H436</f>
        <v>8.0000000000000002E-3</v>
      </c>
      <c r="S436" s="131">
        <v>0</v>
      </c>
      <c r="T436" s="130">
        <f>S436*H436</f>
        <v>0</v>
      </c>
      <c r="AR436" s="128" t="s">
        <v>213</v>
      </c>
      <c r="AT436" s="128" t="s">
        <v>125</v>
      </c>
      <c r="AU436" s="128" t="s">
        <v>0</v>
      </c>
      <c r="AY436" s="103" t="s">
        <v>116</v>
      </c>
      <c r="BE436" s="129">
        <f>IF(N436="základní",J436,0)</f>
        <v>0</v>
      </c>
      <c r="BF436" s="129">
        <f>IF(N436="snížená",J436,0)</f>
        <v>0</v>
      </c>
      <c r="BG436" s="129">
        <f>IF(N436="zákl. přenesená",J436,0)</f>
        <v>0</v>
      </c>
      <c r="BH436" s="129">
        <f>IF(N436="sníž. přenesená",J436,0)</f>
        <v>0</v>
      </c>
      <c r="BI436" s="129">
        <f>IF(N436="nulová",J436,0)</f>
        <v>0</v>
      </c>
      <c r="BJ436" s="103" t="s">
        <v>5</v>
      </c>
      <c r="BK436" s="129">
        <f>ROUND(I436*H436,2)</f>
        <v>0</v>
      </c>
      <c r="BL436" s="103" t="s">
        <v>129</v>
      </c>
      <c r="BM436" s="128" t="s">
        <v>1165</v>
      </c>
    </row>
    <row r="437" spans="2:65" s="2" customFormat="1">
      <c r="B437" s="3"/>
      <c r="D437" s="127" t="s">
        <v>112</v>
      </c>
      <c r="F437" s="126" t="s">
        <v>1164</v>
      </c>
      <c r="I437" s="122"/>
      <c r="L437" s="3"/>
      <c r="M437" s="125"/>
      <c r="T437" s="62"/>
      <c r="AT437" s="103" t="s">
        <v>112</v>
      </c>
      <c r="AU437" s="103" t="s">
        <v>0</v>
      </c>
    </row>
    <row r="438" spans="2:65" s="2" customFormat="1" ht="16.5" customHeight="1">
      <c r="B438" s="3"/>
      <c r="C438" s="141" t="s">
        <v>363</v>
      </c>
      <c r="D438" s="141" t="s">
        <v>117</v>
      </c>
      <c r="E438" s="140" t="s">
        <v>1163</v>
      </c>
      <c r="F438" s="139" t="s">
        <v>1162</v>
      </c>
      <c r="G438" s="138" t="s">
        <v>223</v>
      </c>
      <c r="H438" s="137">
        <v>1</v>
      </c>
      <c r="I438" s="136"/>
      <c r="J438" s="135">
        <f>ROUND(I438*H438,2)</f>
        <v>0</v>
      </c>
      <c r="K438" s="134"/>
      <c r="L438" s="3"/>
      <c r="M438" s="133" t="s">
        <v>1</v>
      </c>
      <c r="N438" s="132" t="s">
        <v>74</v>
      </c>
      <c r="P438" s="131">
        <f>O438*H438</f>
        <v>0</v>
      </c>
      <c r="Q438" s="131">
        <v>0.04</v>
      </c>
      <c r="R438" s="131">
        <f>Q438*H438</f>
        <v>0.04</v>
      </c>
      <c r="S438" s="131">
        <v>0</v>
      </c>
      <c r="T438" s="130">
        <f>S438*H438</f>
        <v>0</v>
      </c>
      <c r="AR438" s="128" t="s">
        <v>129</v>
      </c>
      <c r="AT438" s="128" t="s">
        <v>117</v>
      </c>
      <c r="AU438" s="128" t="s">
        <v>0</v>
      </c>
      <c r="AY438" s="103" t="s">
        <v>116</v>
      </c>
      <c r="BE438" s="129">
        <f>IF(N438="základní",J438,0)</f>
        <v>0</v>
      </c>
      <c r="BF438" s="129">
        <f>IF(N438="snížená",J438,0)</f>
        <v>0</v>
      </c>
      <c r="BG438" s="129">
        <f>IF(N438="zákl. přenesená",J438,0)</f>
        <v>0</v>
      </c>
      <c r="BH438" s="129">
        <f>IF(N438="sníž. přenesená",J438,0)</f>
        <v>0</v>
      </c>
      <c r="BI438" s="129">
        <f>IF(N438="nulová",J438,0)</f>
        <v>0</v>
      </c>
      <c r="BJ438" s="103" t="s">
        <v>5</v>
      </c>
      <c r="BK438" s="129">
        <f>ROUND(I438*H438,2)</f>
        <v>0</v>
      </c>
      <c r="BL438" s="103" t="s">
        <v>129</v>
      </c>
      <c r="BM438" s="128" t="s">
        <v>1161</v>
      </c>
    </row>
    <row r="439" spans="2:65" s="2" customFormat="1">
      <c r="B439" s="3"/>
      <c r="D439" s="127" t="s">
        <v>112</v>
      </c>
      <c r="F439" s="126" t="s">
        <v>1160</v>
      </c>
      <c r="I439" s="122"/>
      <c r="L439" s="3"/>
      <c r="M439" s="125"/>
      <c r="T439" s="62"/>
      <c r="AT439" s="103" t="s">
        <v>112</v>
      </c>
      <c r="AU439" s="103" t="s">
        <v>0</v>
      </c>
    </row>
    <row r="440" spans="2:65" s="2" customFormat="1">
      <c r="B440" s="3"/>
      <c r="D440" s="124" t="s">
        <v>110</v>
      </c>
      <c r="F440" s="123" t="s">
        <v>1159</v>
      </c>
      <c r="I440" s="122"/>
      <c r="L440" s="3"/>
      <c r="M440" s="125"/>
      <c r="T440" s="62"/>
      <c r="AT440" s="103" t="s">
        <v>110</v>
      </c>
      <c r="AU440" s="103" t="s">
        <v>0</v>
      </c>
    </row>
    <row r="441" spans="2:65" s="2" customFormat="1" ht="24.15" customHeight="1">
      <c r="B441" s="3"/>
      <c r="C441" s="173" t="s">
        <v>357</v>
      </c>
      <c r="D441" s="173" t="s">
        <v>125</v>
      </c>
      <c r="E441" s="172" t="s">
        <v>1158</v>
      </c>
      <c r="F441" s="171" t="s">
        <v>1156</v>
      </c>
      <c r="G441" s="170" t="s">
        <v>223</v>
      </c>
      <c r="H441" s="169">
        <v>1</v>
      </c>
      <c r="I441" s="168"/>
      <c r="J441" s="167">
        <f>ROUND(I441*H441,2)</f>
        <v>0</v>
      </c>
      <c r="K441" s="166"/>
      <c r="L441" s="165"/>
      <c r="M441" s="164" t="s">
        <v>1</v>
      </c>
      <c r="N441" s="163" t="s">
        <v>74</v>
      </c>
      <c r="P441" s="131">
        <f>O441*H441</f>
        <v>0</v>
      </c>
      <c r="Q441" s="131">
        <v>2.9999999999999997E-4</v>
      </c>
      <c r="R441" s="131">
        <f>Q441*H441</f>
        <v>2.9999999999999997E-4</v>
      </c>
      <c r="S441" s="131">
        <v>0</v>
      </c>
      <c r="T441" s="130">
        <f>S441*H441</f>
        <v>0</v>
      </c>
      <c r="AR441" s="128" t="s">
        <v>213</v>
      </c>
      <c r="AT441" s="128" t="s">
        <v>125</v>
      </c>
      <c r="AU441" s="128" t="s">
        <v>0</v>
      </c>
      <c r="AY441" s="103" t="s">
        <v>116</v>
      </c>
      <c r="BE441" s="129">
        <f>IF(N441="základní",J441,0)</f>
        <v>0</v>
      </c>
      <c r="BF441" s="129">
        <f>IF(N441="snížená",J441,0)</f>
        <v>0</v>
      </c>
      <c r="BG441" s="129">
        <f>IF(N441="zákl. přenesená",J441,0)</f>
        <v>0</v>
      </c>
      <c r="BH441" s="129">
        <f>IF(N441="sníž. přenesená",J441,0)</f>
        <v>0</v>
      </c>
      <c r="BI441" s="129">
        <f>IF(N441="nulová",J441,0)</f>
        <v>0</v>
      </c>
      <c r="BJ441" s="103" t="s">
        <v>5</v>
      </c>
      <c r="BK441" s="129">
        <f>ROUND(I441*H441,2)</f>
        <v>0</v>
      </c>
      <c r="BL441" s="103" t="s">
        <v>129</v>
      </c>
      <c r="BM441" s="128" t="s">
        <v>1157</v>
      </c>
    </row>
    <row r="442" spans="2:65" s="2" customFormat="1">
      <c r="B442" s="3"/>
      <c r="D442" s="127" t="s">
        <v>112</v>
      </c>
      <c r="F442" s="126" t="s">
        <v>1156</v>
      </c>
      <c r="I442" s="122"/>
      <c r="L442" s="3"/>
      <c r="M442" s="125"/>
      <c r="T442" s="62"/>
      <c r="AT442" s="103" t="s">
        <v>112</v>
      </c>
      <c r="AU442" s="103" t="s">
        <v>0</v>
      </c>
    </row>
    <row r="443" spans="2:65" s="2" customFormat="1" ht="24.15" customHeight="1">
      <c r="B443" s="3"/>
      <c r="C443" s="173" t="s">
        <v>351</v>
      </c>
      <c r="D443" s="173" t="s">
        <v>125</v>
      </c>
      <c r="E443" s="172" t="s">
        <v>1155</v>
      </c>
      <c r="F443" s="171" t="s">
        <v>1153</v>
      </c>
      <c r="G443" s="170" t="s">
        <v>223</v>
      </c>
      <c r="H443" s="169">
        <v>1</v>
      </c>
      <c r="I443" s="168"/>
      <c r="J443" s="167">
        <f>ROUND(I443*H443,2)</f>
        <v>0</v>
      </c>
      <c r="K443" s="166"/>
      <c r="L443" s="165"/>
      <c r="M443" s="164" t="s">
        <v>1</v>
      </c>
      <c r="N443" s="163" t="s">
        <v>74</v>
      </c>
      <c r="P443" s="131">
        <f>O443*H443</f>
        <v>0</v>
      </c>
      <c r="Q443" s="131">
        <v>1.3299999999999999E-2</v>
      </c>
      <c r="R443" s="131">
        <f>Q443*H443</f>
        <v>1.3299999999999999E-2</v>
      </c>
      <c r="S443" s="131">
        <v>0</v>
      </c>
      <c r="T443" s="130">
        <f>S443*H443</f>
        <v>0</v>
      </c>
      <c r="AR443" s="128" t="s">
        <v>213</v>
      </c>
      <c r="AT443" s="128" t="s">
        <v>125</v>
      </c>
      <c r="AU443" s="128" t="s">
        <v>0</v>
      </c>
      <c r="AY443" s="103" t="s">
        <v>116</v>
      </c>
      <c r="BE443" s="129">
        <f>IF(N443="základní",J443,0)</f>
        <v>0</v>
      </c>
      <c r="BF443" s="129">
        <f>IF(N443="snížená",J443,0)</f>
        <v>0</v>
      </c>
      <c r="BG443" s="129">
        <f>IF(N443="zákl. přenesená",J443,0)</f>
        <v>0</v>
      </c>
      <c r="BH443" s="129">
        <f>IF(N443="sníž. přenesená",J443,0)</f>
        <v>0</v>
      </c>
      <c r="BI443" s="129">
        <f>IF(N443="nulová",J443,0)</f>
        <v>0</v>
      </c>
      <c r="BJ443" s="103" t="s">
        <v>5</v>
      </c>
      <c r="BK443" s="129">
        <f>ROUND(I443*H443,2)</f>
        <v>0</v>
      </c>
      <c r="BL443" s="103" t="s">
        <v>129</v>
      </c>
      <c r="BM443" s="128" t="s">
        <v>1154</v>
      </c>
    </row>
    <row r="444" spans="2:65" s="2" customFormat="1" ht="17.399999999999999">
      <c r="B444" s="3"/>
      <c r="D444" s="127" t="s">
        <v>112</v>
      </c>
      <c r="F444" s="126" t="s">
        <v>1153</v>
      </c>
      <c r="I444" s="122"/>
      <c r="L444" s="3"/>
      <c r="M444" s="125"/>
      <c r="T444" s="62"/>
      <c r="AT444" s="103" t="s">
        <v>112</v>
      </c>
      <c r="AU444" s="103" t="s">
        <v>0</v>
      </c>
    </row>
    <row r="445" spans="2:65" s="2" customFormat="1" ht="16.5" customHeight="1">
      <c r="B445" s="3"/>
      <c r="C445" s="141" t="s">
        <v>347</v>
      </c>
      <c r="D445" s="141" t="s">
        <v>117</v>
      </c>
      <c r="E445" s="140" t="s">
        <v>1152</v>
      </c>
      <c r="F445" s="139" t="s">
        <v>1151</v>
      </c>
      <c r="G445" s="138" t="s">
        <v>223</v>
      </c>
      <c r="H445" s="137">
        <v>1</v>
      </c>
      <c r="I445" s="136"/>
      <c r="J445" s="135">
        <f>ROUND(I445*H445,2)</f>
        <v>0</v>
      </c>
      <c r="K445" s="134"/>
      <c r="L445" s="3"/>
      <c r="M445" s="133" t="s">
        <v>1</v>
      </c>
      <c r="N445" s="132" t="s">
        <v>74</v>
      </c>
      <c r="P445" s="131">
        <f>O445*H445</f>
        <v>0</v>
      </c>
      <c r="Q445" s="131">
        <v>0.05</v>
      </c>
      <c r="R445" s="131">
        <f>Q445*H445</f>
        <v>0.05</v>
      </c>
      <c r="S445" s="131">
        <v>0</v>
      </c>
      <c r="T445" s="130">
        <f>S445*H445</f>
        <v>0</v>
      </c>
      <c r="AR445" s="128" t="s">
        <v>129</v>
      </c>
      <c r="AT445" s="128" t="s">
        <v>117</v>
      </c>
      <c r="AU445" s="128" t="s">
        <v>0</v>
      </c>
      <c r="AY445" s="103" t="s">
        <v>116</v>
      </c>
      <c r="BE445" s="129">
        <f>IF(N445="základní",J445,0)</f>
        <v>0</v>
      </c>
      <c r="BF445" s="129">
        <f>IF(N445="snížená",J445,0)</f>
        <v>0</v>
      </c>
      <c r="BG445" s="129">
        <f>IF(N445="zákl. přenesená",J445,0)</f>
        <v>0</v>
      </c>
      <c r="BH445" s="129">
        <f>IF(N445="sníž. přenesená",J445,0)</f>
        <v>0</v>
      </c>
      <c r="BI445" s="129">
        <f>IF(N445="nulová",J445,0)</f>
        <v>0</v>
      </c>
      <c r="BJ445" s="103" t="s">
        <v>5</v>
      </c>
      <c r="BK445" s="129">
        <f>ROUND(I445*H445,2)</f>
        <v>0</v>
      </c>
      <c r="BL445" s="103" t="s">
        <v>129</v>
      </c>
      <c r="BM445" s="128" t="s">
        <v>1150</v>
      </c>
    </row>
    <row r="446" spans="2:65" s="2" customFormat="1">
      <c r="B446" s="3"/>
      <c r="D446" s="127" t="s">
        <v>112</v>
      </c>
      <c r="F446" s="126" t="s">
        <v>1149</v>
      </c>
      <c r="I446" s="122"/>
      <c r="L446" s="3"/>
      <c r="M446" s="125"/>
      <c r="T446" s="62"/>
      <c r="AT446" s="103" t="s">
        <v>112</v>
      </c>
      <c r="AU446" s="103" t="s">
        <v>0</v>
      </c>
    </row>
    <row r="447" spans="2:65" s="2" customFormat="1">
      <c r="B447" s="3"/>
      <c r="D447" s="124" t="s">
        <v>110</v>
      </c>
      <c r="F447" s="123" t="s">
        <v>1148</v>
      </c>
      <c r="I447" s="122"/>
      <c r="L447" s="3"/>
      <c r="M447" s="125"/>
      <c r="T447" s="62"/>
      <c r="AT447" s="103" t="s">
        <v>110</v>
      </c>
      <c r="AU447" s="103" t="s">
        <v>0</v>
      </c>
    </row>
    <row r="448" spans="2:65" s="2" customFormat="1" ht="24.15" customHeight="1">
      <c r="B448" s="3"/>
      <c r="C448" s="173" t="s">
        <v>341</v>
      </c>
      <c r="D448" s="173" t="s">
        <v>125</v>
      </c>
      <c r="E448" s="172" t="s">
        <v>1147</v>
      </c>
      <c r="F448" s="171" t="s">
        <v>1145</v>
      </c>
      <c r="G448" s="170" t="s">
        <v>223</v>
      </c>
      <c r="H448" s="169">
        <v>1</v>
      </c>
      <c r="I448" s="168"/>
      <c r="J448" s="167">
        <f>ROUND(I448*H448,2)</f>
        <v>0</v>
      </c>
      <c r="K448" s="166"/>
      <c r="L448" s="165"/>
      <c r="M448" s="164" t="s">
        <v>1</v>
      </c>
      <c r="N448" s="163" t="s">
        <v>74</v>
      </c>
      <c r="P448" s="131">
        <f>O448*H448</f>
        <v>0</v>
      </c>
      <c r="Q448" s="131">
        <v>2.5000000000000001E-3</v>
      </c>
      <c r="R448" s="131">
        <f>Q448*H448</f>
        <v>2.5000000000000001E-3</v>
      </c>
      <c r="S448" s="131">
        <v>0</v>
      </c>
      <c r="T448" s="130">
        <f>S448*H448</f>
        <v>0</v>
      </c>
      <c r="AR448" s="128" t="s">
        <v>213</v>
      </c>
      <c r="AT448" s="128" t="s">
        <v>125</v>
      </c>
      <c r="AU448" s="128" t="s">
        <v>0</v>
      </c>
      <c r="AY448" s="103" t="s">
        <v>116</v>
      </c>
      <c r="BE448" s="129">
        <f>IF(N448="základní",J448,0)</f>
        <v>0</v>
      </c>
      <c r="BF448" s="129">
        <f>IF(N448="snížená",J448,0)</f>
        <v>0</v>
      </c>
      <c r="BG448" s="129">
        <f>IF(N448="zákl. přenesená",J448,0)</f>
        <v>0</v>
      </c>
      <c r="BH448" s="129">
        <f>IF(N448="sníž. přenesená",J448,0)</f>
        <v>0</v>
      </c>
      <c r="BI448" s="129">
        <f>IF(N448="nulová",J448,0)</f>
        <v>0</v>
      </c>
      <c r="BJ448" s="103" t="s">
        <v>5</v>
      </c>
      <c r="BK448" s="129">
        <f>ROUND(I448*H448,2)</f>
        <v>0</v>
      </c>
      <c r="BL448" s="103" t="s">
        <v>129</v>
      </c>
      <c r="BM448" s="128" t="s">
        <v>1146</v>
      </c>
    </row>
    <row r="449" spans="2:65" s="2" customFormat="1">
      <c r="B449" s="3"/>
      <c r="D449" s="127" t="s">
        <v>112</v>
      </c>
      <c r="F449" s="126" t="s">
        <v>1145</v>
      </c>
      <c r="I449" s="122"/>
      <c r="L449" s="3"/>
      <c r="M449" s="125"/>
      <c r="T449" s="62"/>
      <c r="AT449" s="103" t="s">
        <v>112</v>
      </c>
      <c r="AU449" s="103" t="s">
        <v>0</v>
      </c>
    </row>
    <row r="450" spans="2:65" s="2" customFormat="1" ht="16.5" customHeight="1">
      <c r="B450" s="3"/>
      <c r="C450" s="173" t="s">
        <v>337</v>
      </c>
      <c r="D450" s="173" t="s">
        <v>125</v>
      </c>
      <c r="E450" s="172" t="s">
        <v>1144</v>
      </c>
      <c r="F450" s="171" t="s">
        <v>1142</v>
      </c>
      <c r="G450" s="170" t="s">
        <v>223</v>
      </c>
      <c r="H450" s="169">
        <v>1</v>
      </c>
      <c r="I450" s="168"/>
      <c r="J450" s="167">
        <f>ROUND(I450*H450,2)</f>
        <v>0</v>
      </c>
      <c r="K450" s="166"/>
      <c r="L450" s="165"/>
      <c r="M450" s="164" t="s">
        <v>1</v>
      </c>
      <c r="N450" s="163" t="s">
        <v>74</v>
      </c>
      <c r="P450" s="131">
        <f>O450*H450</f>
        <v>0</v>
      </c>
      <c r="Q450" s="131">
        <v>2.9499999999999998E-2</v>
      </c>
      <c r="R450" s="131">
        <f>Q450*H450</f>
        <v>2.9499999999999998E-2</v>
      </c>
      <c r="S450" s="131">
        <v>0</v>
      </c>
      <c r="T450" s="130">
        <f>S450*H450</f>
        <v>0</v>
      </c>
      <c r="AR450" s="128" t="s">
        <v>213</v>
      </c>
      <c r="AT450" s="128" t="s">
        <v>125</v>
      </c>
      <c r="AU450" s="128" t="s">
        <v>0</v>
      </c>
      <c r="AY450" s="103" t="s">
        <v>116</v>
      </c>
      <c r="BE450" s="129">
        <f>IF(N450="základní",J450,0)</f>
        <v>0</v>
      </c>
      <c r="BF450" s="129">
        <f>IF(N450="snížená",J450,0)</f>
        <v>0</v>
      </c>
      <c r="BG450" s="129">
        <f>IF(N450="zákl. přenesená",J450,0)</f>
        <v>0</v>
      </c>
      <c r="BH450" s="129">
        <f>IF(N450="sníž. přenesená",J450,0)</f>
        <v>0</v>
      </c>
      <c r="BI450" s="129">
        <f>IF(N450="nulová",J450,0)</f>
        <v>0</v>
      </c>
      <c r="BJ450" s="103" t="s">
        <v>5</v>
      </c>
      <c r="BK450" s="129">
        <f>ROUND(I450*H450,2)</f>
        <v>0</v>
      </c>
      <c r="BL450" s="103" t="s">
        <v>129</v>
      </c>
      <c r="BM450" s="128" t="s">
        <v>1143</v>
      </c>
    </row>
    <row r="451" spans="2:65" s="2" customFormat="1">
      <c r="B451" s="3"/>
      <c r="D451" s="127" t="s">
        <v>112</v>
      </c>
      <c r="F451" s="126" t="s">
        <v>1142</v>
      </c>
      <c r="I451" s="122"/>
      <c r="L451" s="3"/>
      <c r="M451" s="125"/>
      <c r="T451" s="62"/>
      <c r="AT451" s="103" t="s">
        <v>112</v>
      </c>
      <c r="AU451" s="103" t="s">
        <v>0</v>
      </c>
    </row>
    <row r="452" spans="2:65" s="2" customFormat="1" ht="24.15" customHeight="1">
      <c r="B452" s="3"/>
      <c r="C452" s="141" t="s">
        <v>333</v>
      </c>
      <c r="D452" s="141" t="s">
        <v>117</v>
      </c>
      <c r="E452" s="140" t="s">
        <v>1141</v>
      </c>
      <c r="F452" s="139" t="s">
        <v>1140</v>
      </c>
      <c r="G452" s="138" t="s">
        <v>223</v>
      </c>
      <c r="H452" s="137">
        <v>2</v>
      </c>
      <c r="I452" s="136"/>
      <c r="J452" s="135">
        <f>ROUND(I452*H452,2)</f>
        <v>0</v>
      </c>
      <c r="K452" s="134"/>
      <c r="L452" s="3"/>
      <c r="M452" s="133" t="s">
        <v>1</v>
      </c>
      <c r="N452" s="132" t="s">
        <v>74</v>
      </c>
      <c r="P452" s="131">
        <f>O452*H452</f>
        <v>0</v>
      </c>
      <c r="Q452" s="131">
        <v>1.6000000000000001E-4</v>
      </c>
      <c r="R452" s="131">
        <f>Q452*H452</f>
        <v>3.2000000000000003E-4</v>
      </c>
      <c r="S452" s="131">
        <v>0</v>
      </c>
      <c r="T452" s="130">
        <f>S452*H452</f>
        <v>0</v>
      </c>
      <c r="AR452" s="128" t="s">
        <v>129</v>
      </c>
      <c r="AT452" s="128" t="s">
        <v>117</v>
      </c>
      <c r="AU452" s="128" t="s">
        <v>0</v>
      </c>
      <c r="AY452" s="103" t="s">
        <v>116</v>
      </c>
      <c r="BE452" s="129">
        <f>IF(N452="základní",J452,0)</f>
        <v>0</v>
      </c>
      <c r="BF452" s="129">
        <f>IF(N452="snížená",J452,0)</f>
        <v>0</v>
      </c>
      <c r="BG452" s="129">
        <f>IF(N452="zákl. přenesená",J452,0)</f>
        <v>0</v>
      </c>
      <c r="BH452" s="129">
        <f>IF(N452="sníž. přenesená",J452,0)</f>
        <v>0</v>
      </c>
      <c r="BI452" s="129">
        <f>IF(N452="nulová",J452,0)</f>
        <v>0</v>
      </c>
      <c r="BJ452" s="103" t="s">
        <v>5</v>
      </c>
      <c r="BK452" s="129">
        <f>ROUND(I452*H452,2)</f>
        <v>0</v>
      </c>
      <c r="BL452" s="103" t="s">
        <v>129</v>
      </c>
      <c r="BM452" s="128" t="s">
        <v>1139</v>
      </c>
    </row>
    <row r="453" spans="2:65" s="2" customFormat="1" ht="17.399999999999999">
      <c r="B453" s="3"/>
      <c r="D453" s="127" t="s">
        <v>112</v>
      </c>
      <c r="F453" s="126" t="s">
        <v>1138</v>
      </c>
      <c r="I453" s="122"/>
      <c r="L453" s="3"/>
      <c r="M453" s="125"/>
      <c r="T453" s="62"/>
      <c r="AT453" s="103" t="s">
        <v>112</v>
      </c>
      <c r="AU453" s="103" t="s">
        <v>0</v>
      </c>
    </row>
    <row r="454" spans="2:65" s="2" customFormat="1">
      <c r="B454" s="3"/>
      <c r="D454" s="124" t="s">
        <v>110</v>
      </c>
      <c r="F454" s="123" t="s">
        <v>1137</v>
      </c>
      <c r="I454" s="122"/>
      <c r="L454" s="3"/>
      <c r="M454" s="125"/>
      <c r="T454" s="62"/>
      <c r="AT454" s="103" t="s">
        <v>110</v>
      </c>
      <c r="AU454" s="103" t="s">
        <v>0</v>
      </c>
    </row>
    <row r="455" spans="2:65" s="2" customFormat="1" ht="16.5" customHeight="1">
      <c r="B455" s="3"/>
      <c r="C455" s="141" t="s">
        <v>328</v>
      </c>
      <c r="D455" s="141" t="s">
        <v>117</v>
      </c>
      <c r="E455" s="140" t="s">
        <v>1136</v>
      </c>
      <c r="F455" s="139" t="s">
        <v>1135</v>
      </c>
      <c r="G455" s="138" t="s">
        <v>118</v>
      </c>
      <c r="H455" s="137">
        <v>210</v>
      </c>
      <c r="I455" s="136"/>
      <c r="J455" s="135">
        <f>ROUND(I455*H455,2)</f>
        <v>0</v>
      </c>
      <c r="K455" s="134"/>
      <c r="L455" s="3"/>
      <c r="M455" s="133" t="s">
        <v>1</v>
      </c>
      <c r="N455" s="132" t="s">
        <v>74</v>
      </c>
      <c r="P455" s="131">
        <f>O455*H455</f>
        <v>0</v>
      </c>
      <c r="Q455" s="131">
        <v>1.9000000000000001E-4</v>
      </c>
      <c r="R455" s="131">
        <f>Q455*H455</f>
        <v>3.9900000000000005E-2</v>
      </c>
      <c r="S455" s="131">
        <v>0</v>
      </c>
      <c r="T455" s="130">
        <f>S455*H455</f>
        <v>0</v>
      </c>
      <c r="AR455" s="128" t="s">
        <v>129</v>
      </c>
      <c r="AT455" s="128" t="s">
        <v>117</v>
      </c>
      <c r="AU455" s="128" t="s">
        <v>0</v>
      </c>
      <c r="AY455" s="103" t="s">
        <v>116</v>
      </c>
      <c r="BE455" s="129">
        <f>IF(N455="základní",J455,0)</f>
        <v>0</v>
      </c>
      <c r="BF455" s="129">
        <f>IF(N455="snížená",J455,0)</f>
        <v>0</v>
      </c>
      <c r="BG455" s="129">
        <f>IF(N455="zákl. přenesená",J455,0)</f>
        <v>0</v>
      </c>
      <c r="BH455" s="129">
        <f>IF(N455="sníž. přenesená",J455,0)</f>
        <v>0</v>
      </c>
      <c r="BI455" s="129">
        <f>IF(N455="nulová",J455,0)</f>
        <v>0</v>
      </c>
      <c r="BJ455" s="103" t="s">
        <v>5</v>
      </c>
      <c r="BK455" s="129">
        <f>ROUND(I455*H455,2)</f>
        <v>0</v>
      </c>
      <c r="BL455" s="103" t="s">
        <v>129</v>
      </c>
      <c r="BM455" s="128" t="s">
        <v>1134</v>
      </c>
    </row>
    <row r="456" spans="2:65" s="2" customFormat="1">
      <c r="B456" s="3"/>
      <c r="D456" s="127" t="s">
        <v>112</v>
      </c>
      <c r="F456" s="126" t="s">
        <v>1133</v>
      </c>
      <c r="I456" s="122"/>
      <c r="L456" s="3"/>
      <c r="M456" s="125"/>
      <c r="T456" s="62"/>
      <c r="AT456" s="103" t="s">
        <v>112</v>
      </c>
      <c r="AU456" s="103" t="s">
        <v>0</v>
      </c>
    </row>
    <row r="457" spans="2:65" s="2" customFormat="1">
      <c r="B457" s="3"/>
      <c r="D457" s="124" t="s">
        <v>110</v>
      </c>
      <c r="F457" s="123" t="s">
        <v>1132</v>
      </c>
      <c r="I457" s="122"/>
      <c r="L457" s="3"/>
      <c r="M457" s="125"/>
      <c r="T457" s="62"/>
      <c r="AT457" s="103" t="s">
        <v>110</v>
      </c>
      <c r="AU457" s="103" t="s">
        <v>0</v>
      </c>
    </row>
    <row r="458" spans="2:65" s="2" customFormat="1" ht="27">
      <c r="B458" s="3"/>
      <c r="D458" s="127" t="s">
        <v>233</v>
      </c>
      <c r="F458" s="174" t="s">
        <v>1131</v>
      </c>
      <c r="I458" s="122"/>
      <c r="L458" s="3"/>
      <c r="M458" s="125"/>
      <c r="T458" s="62"/>
      <c r="AT458" s="103" t="s">
        <v>233</v>
      </c>
      <c r="AU458" s="103" t="s">
        <v>0</v>
      </c>
    </row>
    <row r="459" spans="2:65" s="155" customFormat="1">
      <c r="B459" s="159"/>
      <c r="D459" s="127" t="s">
        <v>154</v>
      </c>
      <c r="E459" s="156" t="s">
        <v>1</v>
      </c>
      <c r="F459" s="162" t="s">
        <v>1124</v>
      </c>
      <c r="H459" s="161">
        <v>210</v>
      </c>
      <c r="I459" s="160"/>
      <c r="L459" s="159"/>
      <c r="M459" s="158"/>
      <c r="T459" s="157"/>
      <c r="AT459" s="156" t="s">
        <v>154</v>
      </c>
      <c r="AU459" s="156" t="s">
        <v>0</v>
      </c>
      <c r="AV459" s="155" t="s">
        <v>0</v>
      </c>
      <c r="AW459" s="155" t="s">
        <v>82</v>
      </c>
      <c r="AX459" s="155" t="s">
        <v>5</v>
      </c>
      <c r="AY459" s="156" t="s">
        <v>116</v>
      </c>
    </row>
    <row r="460" spans="2:65" s="2" customFormat="1" ht="24.15" customHeight="1">
      <c r="B460" s="3"/>
      <c r="C460" s="141" t="s">
        <v>321</v>
      </c>
      <c r="D460" s="141" t="s">
        <v>117</v>
      </c>
      <c r="E460" s="140" t="s">
        <v>1130</v>
      </c>
      <c r="F460" s="139" t="s">
        <v>1129</v>
      </c>
      <c r="G460" s="138" t="s">
        <v>118</v>
      </c>
      <c r="H460" s="137">
        <v>210</v>
      </c>
      <c r="I460" s="136"/>
      <c r="J460" s="135">
        <f>ROUND(I460*H460,2)</f>
        <v>0</v>
      </c>
      <c r="K460" s="134"/>
      <c r="L460" s="3"/>
      <c r="M460" s="133" t="s">
        <v>1</v>
      </c>
      <c r="N460" s="132" t="s">
        <v>74</v>
      </c>
      <c r="P460" s="131">
        <f>O460*H460</f>
        <v>0</v>
      </c>
      <c r="Q460" s="131">
        <v>9.0000000000000006E-5</v>
      </c>
      <c r="R460" s="131">
        <f>Q460*H460</f>
        <v>1.89E-2</v>
      </c>
      <c r="S460" s="131">
        <v>0</v>
      </c>
      <c r="T460" s="130">
        <f>S460*H460</f>
        <v>0</v>
      </c>
      <c r="AR460" s="128" t="s">
        <v>129</v>
      </c>
      <c r="AT460" s="128" t="s">
        <v>117</v>
      </c>
      <c r="AU460" s="128" t="s">
        <v>0</v>
      </c>
      <c r="AY460" s="103" t="s">
        <v>116</v>
      </c>
      <c r="BE460" s="129">
        <f>IF(N460="základní",J460,0)</f>
        <v>0</v>
      </c>
      <c r="BF460" s="129">
        <f>IF(N460="snížená",J460,0)</f>
        <v>0</v>
      </c>
      <c r="BG460" s="129">
        <f>IF(N460="zákl. přenesená",J460,0)</f>
        <v>0</v>
      </c>
      <c r="BH460" s="129">
        <f>IF(N460="sníž. přenesená",J460,0)</f>
        <v>0</v>
      </c>
      <c r="BI460" s="129">
        <f>IF(N460="nulová",J460,0)</f>
        <v>0</v>
      </c>
      <c r="BJ460" s="103" t="s">
        <v>5</v>
      </c>
      <c r="BK460" s="129">
        <f>ROUND(I460*H460,2)</f>
        <v>0</v>
      </c>
      <c r="BL460" s="103" t="s">
        <v>129</v>
      </c>
      <c r="BM460" s="128" t="s">
        <v>1128</v>
      </c>
    </row>
    <row r="461" spans="2:65" s="2" customFormat="1">
      <c r="B461" s="3"/>
      <c r="D461" s="127" t="s">
        <v>112</v>
      </c>
      <c r="F461" s="126" t="s">
        <v>1127</v>
      </c>
      <c r="I461" s="122"/>
      <c r="L461" s="3"/>
      <c r="M461" s="125"/>
      <c r="T461" s="62"/>
      <c r="AT461" s="103" t="s">
        <v>112</v>
      </c>
      <c r="AU461" s="103" t="s">
        <v>0</v>
      </c>
    </row>
    <row r="462" spans="2:65" s="2" customFormat="1">
      <c r="B462" s="3"/>
      <c r="D462" s="124" t="s">
        <v>110</v>
      </c>
      <c r="F462" s="123" t="s">
        <v>1126</v>
      </c>
      <c r="I462" s="122"/>
      <c r="L462" s="3"/>
      <c r="M462" s="125"/>
      <c r="T462" s="62"/>
      <c r="AT462" s="103" t="s">
        <v>110</v>
      </c>
      <c r="AU462" s="103" t="s">
        <v>0</v>
      </c>
    </row>
    <row r="463" spans="2:65" s="2" customFormat="1" ht="27">
      <c r="B463" s="3"/>
      <c r="D463" s="127" t="s">
        <v>233</v>
      </c>
      <c r="F463" s="174" t="s">
        <v>1125</v>
      </c>
      <c r="I463" s="122"/>
      <c r="L463" s="3"/>
      <c r="M463" s="125"/>
      <c r="T463" s="62"/>
      <c r="AT463" s="103" t="s">
        <v>233</v>
      </c>
      <c r="AU463" s="103" t="s">
        <v>0</v>
      </c>
    </row>
    <row r="464" spans="2:65" s="155" customFormat="1">
      <c r="B464" s="159"/>
      <c r="D464" s="127" t="s">
        <v>154</v>
      </c>
      <c r="E464" s="156" t="s">
        <v>1</v>
      </c>
      <c r="F464" s="162" t="s">
        <v>1124</v>
      </c>
      <c r="H464" s="161">
        <v>210</v>
      </c>
      <c r="I464" s="160"/>
      <c r="L464" s="159"/>
      <c r="M464" s="158"/>
      <c r="T464" s="157"/>
      <c r="AT464" s="156" t="s">
        <v>154</v>
      </c>
      <c r="AU464" s="156" t="s">
        <v>0</v>
      </c>
      <c r="AV464" s="155" t="s">
        <v>0</v>
      </c>
      <c r="AW464" s="155" t="s">
        <v>82</v>
      </c>
      <c r="AX464" s="155" t="s">
        <v>5</v>
      </c>
      <c r="AY464" s="156" t="s">
        <v>116</v>
      </c>
    </row>
    <row r="465" spans="2:65" s="2" customFormat="1" ht="16.5" customHeight="1">
      <c r="B465" s="3"/>
      <c r="C465" s="141" t="s">
        <v>315</v>
      </c>
      <c r="D465" s="141" t="s">
        <v>117</v>
      </c>
      <c r="E465" s="140" t="s">
        <v>1123</v>
      </c>
      <c r="F465" s="139" t="s">
        <v>1121</v>
      </c>
      <c r="G465" s="138" t="s">
        <v>118</v>
      </c>
      <c r="H465" s="137">
        <v>210</v>
      </c>
      <c r="I465" s="136"/>
      <c r="J465" s="135">
        <f>ROUND(I465*H465,2)</f>
        <v>0</v>
      </c>
      <c r="K465" s="134"/>
      <c r="L465" s="3"/>
      <c r="M465" s="133" t="s">
        <v>1</v>
      </c>
      <c r="N465" s="132" t="s">
        <v>74</v>
      </c>
      <c r="P465" s="131">
        <f>O465*H465</f>
        <v>0</v>
      </c>
      <c r="Q465" s="131">
        <v>1.9000000000000001E-4</v>
      </c>
      <c r="R465" s="131">
        <f>Q465*H465</f>
        <v>3.9900000000000005E-2</v>
      </c>
      <c r="S465" s="131">
        <v>0</v>
      </c>
      <c r="T465" s="130">
        <f>S465*H465</f>
        <v>0</v>
      </c>
      <c r="AR465" s="128" t="s">
        <v>129</v>
      </c>
      <c r="AT465" s="128" t="s">
        <v>117</v>
      </c>
      <c r="AU465" s="128" t="s">
        <v>0</v>
      </c>
      <c r="AY465" s="103" t="s">
        <v>116</v>
      </c>
      <c r="BE465" s="129">
        <f>IF(N465="základní",J465,0)</f>
        <v>0</v>
      </c>
      <c r="BF465" s="129">
        <f>IF(N465="snížená",J465,0)</f>
        <v>0</v>
      </c>
      <c r="BG465" s="129">
        <f>IF(N465="zákl. přenesená",J465,0)</f>
        <v>0</v>
      </c>
      <c r="BH465" s="129">
        <f>IF(N465="sníž. přenesená",J465,0)</f>
        <v>0</v>
      </c>
      <c r="BI465" s="129">
        <f>IF(N465="nulová",J465,0)</f>
        <v>0</v>
      </c>
      <c r="BJ465" s="103" t="s">
        <v>5</v>
      </c>
      <c r="BK465" s="129">
        <f>ROUND(I465*H465,2)</f>
        <v>0</v>
      </c>
      <c r="BL465" s="103" t="s">
        <v>129</v>
      </c>
      <c r="BM465" s="128" t="s">
        <v>1122</v>
      </c>
    </row>
    <row r="466" spans="2:65" s="2" customFormat="1">
      <c r="B466" s="3"/>
      <c r="D466" s="127" t="s">
        <v>112</v>
      </c>
      <c r="F466" s="126" t="s">
        <v>1121</v>
      </c>
      <c r="I466" s="122"/>
      <c r="L466" s="3"/>
      <c r="M466" s="125"/>
      <c r="T466" s="62"/>
      <c r="AT466" s="103" t="s">
        <v>112</v>
      </c>
      <c r="AU466" s="103" t="s">
        <v>0</v>
      </c>
    </row>
    <row r="467" spans="2:65" s="2" customFormat="1" ht="16.5" customHeight="1">
      <c r="B467" s="3"/>
      <c r="C467" s="141" t="s">
        <v>309</v>
      </c>
      <c r="D467" s="141" t="s">
        <v>117</v>
      </c>
      <c r="E467" s="140" t="s">
        <v>1120</v>
      </c>
      <c r="F467" s="139" t="s">
        <v>1118</v>
      </c>
      <c r="G467" s="138" t="s">
        <v>223</v>
      </c>
      <c r="H467" s="137">
        <v>2</v>
      </c>
      <c r="I467" s="136"/>
      <c r="J467" s="135">
        <f>ROUND(I467*H467,2)</f>
        <v>0</v>
      </c>
      <c r="K467" s="134"/>
      <c r="L467" s="3"/>
      <c r="M467" s="133" t="s">
        <v>1</v>
      </c>
      <c r="N467" s="132" t="s">
        <v>74</v>
      </c>
      <c r="P467" s="131">
        <f>O467*H467</f>
        <v>0</v>
      </c>
      <c r="Q467" s="131">
        <v>0</v>
      </c>
      <c r="R467" s="131">
        <f>Q467*H467</f>
        <v>0</v>
      </c>
      <c r="S467" s="131">
        <v>0</v>
      </c>
      <c r="T467" s="130">
        <f>S467*H467</f>
        <v>0</v>
      </c>
      <c r="AR467" s="128" t="s">
        <v>129</v>
      </c>
      <c r="AT467" s="128" t="s">
        <v>117</v>
      </c>
      <c r="AU467" s="128" t="s">
        <v>0</v>
      </c>
      <c r="AY467" s="103" t="s">
        <v>116</v>
      </c>
      <c r="BE467" s="129">
        <f>IF(N467="základní",J467,0)</f>
        <v>0</v>
      </c>
      <c r="BF467" s="129">
        <f>IF(N467="snížená",J467,0)</f>
        <v>0</v>
      </c>
      <c r="BG467" s="129">
        <f>IF(N467="zákl. přenesená",J467,0)</f>
        <v>0</v>
      </c>
      <c r="BH467" s="129">
        <f>IF(N467="sníž. přenesená",J467,0)</f>
        <v>0</v>
      </c>
      <c r="BI467" s="129">
        <f>IF(N467="nulová",J467,0)</f>
        <v>0</v>
      </c>
      <c r="BJ467" s="103" t="s">
        <v>5</v>
      </c>
      <c r="BK467" s="129">
        <f>ROUND(I467*H467,2)</f>
        <v>0</v>
      </c>
      <c r="BL467" s="103" t="s">
        <v>129</v>
      </c>
      <c r="BM467" s="128" t="s">
        <v>1119</v>
      </c>
    </row>
    <row r="468" spans="2:65" s="2" customFormat="1">
      <c r="B468" s="3"/>
      <c r="D468" s="127" t="s">
        <v>112</v>
      </c>
      <c r="F468" s="126" t="s">
        <v>1118</v>
      </c>
      <c r="I468" s="122"/>
      <c r="L468" s="3"/>
      <c r="M468" s="125"/>
      <c r="T468" s="62"/>
      <c r="AT468" s="103" t="s">
        <v>112</v>
      </c>
      <c r="AU468" s="103" t="s">
        <v>0</v>
      </c>
    </row>
    <row r="469" spans="2:65" s="2" customFormat="1" ht="333">
      <c r="B469" s="3"/>
      <c r="D469" s="127" t="s">
        <v>233</v>
      </c>
      <c r="F469" s="174" t="s">
        <v>1117</v>
      </c>
      <c r="I469" s="122"/>
      <c r="L469" s="3"/>
      <c r="M469" s="125"/>
      <c r="T469" s="62"/>
      <c r="AT469" s="103" t="s">
        <v>233</v>
      </c>
      <c r="AU469" s="103" t="s">
        <v>0</v>
      </c>
    </row>
    <row r="470" spans="2:65" s="2" customFormat="1" ht="24.15" customHeight="1">
      <c r="B470" s="3"/>
      <c r="C470" s="141" t="s">
        <v>304</v>
      </c>
      <c r="D470" s="141" t="s">
        <v>117</v>
      </c>
      <c r="E470" s="140" t="s">
        <v>1116</v>
      </c>
      <c r="F470" s="139" t="s">
        <v>1115</v>
      </c>
      <c r="G470" s="138" t="s">
        <v>223</v>
      </c>
      <c r="H470" s="137">
        <v>3</v>
      </c>
      <c r="I470" s="136"/>
      <c r="J470" s="135">
        <f>ROUND(I470*H470,2)</f>
        <v>0</v>
      </c>
      <c r="K470" s="134"/>
      <c r="L470" s="3"/>
      <c r="M470" s="133" t="s">
        <v>1</v>
      </c>
      <c r="N470" s="132" t="s">
        <v>74</v>
      </c>
      <c r="P470" s="131">
        <f>O470*H470</f>
        <v>0</v>
      </c>
      <c r="Q470" s="131">
        <v>3.3E-4</v>
      </c>
      <c r="R470" s="131">
        <f>Q470*H470</f>
        <v>9.8999999999999999E-4</v>
      </c>
      <c r="S470" s="131">
        <v>0</v>
      </c>
      <c r="T470" s="130">
        <f>S470*H470</f>
        <v>0</v>
      </c>
      <c r="AR470" s="128" t="s">
        <v>129</v>
      </c>
      <c r="AT470" s="128" t="s">
        <v>117</v>
      </c>
      <c r="AU470" s="128" t="s">
        <v>0</v>
      </c>
      <c r="AY470" s="103" t="s">
        <v>116</v>
      </c>
      <c r="BE470" s="129">
        <f>IF(N470="základní",J470,0)</f>
        <v>0</v>
      </c>
      <c r="BF470" s="129">
        <f>IF(N470="snížená",J470,0)</f>
        <v>0</v>
      </c>
      <c r="BG470" s="129">
        <f>IF(N470="zákl. přenesená",J470,0)</f>
        <v>0</v>
      </c>
      <c r="BH470" s="129">
        <f>IF(N470="sníž. přenesená",J470,0)</f>
        <v>0</v>
      </c>
      <c r="BI470" s="129">
        <f>IF(N470="nulová",J470,0)</f>
        <v>0</v>
      </c>
      <c r="BJ470" s="103" t="s">
        <v>5</v>
      </c>
      <c r="BK470" s="129">
        <f>ROUND(I470*H470,2)</f>
        <v>0</v>
      </c>
      <c r="BL470" s="103" t="s">
        <v>129</v>
      </c>
      <c r="BM470" s="128" t="s">
        <v>1114</v>
      </c>
    </row>
    <row r="471" spans="2:65" s="2" customFormat="1" ht="17.399999999999999">
      <c r="B471" s="3"/>
      <c r="D471" s="127" t="s">
        <v>112</v>
      </c>
      <c r="F471" s="126" t="s">
        <v>1113</v>
      </c>
      <c r="I471" s="122"/>
      <c r="L471" s="3"/>
      <c r="M471" s="125"/>
      <c r="T471" s="62"/>
      <c r="AT471" s="103" t="s">
        <v>112</v>
      </c>
      <c r="AU471" s="103" t="s">
        <v>0</v>
      </c>
    </row>
    <row r="472" spans="2:65" s="2" customFormat="1">
      <c r="B472" s="3"/>
      <c r="D472" s="124" t="s">
        <v>110</v>
      </c>
      <c r="F472" s="123" t="s">
        <v>1112</v>
      </c>
      <c r="I472" s="122"/>
      <c r="L472" s="3"/>
      <c r="M472" s="125"/>
      <c r="T472" s="62"/>
      <c r="AT472" s="103" t="s">
        <v>110</v>
      </c>
      <c r="AU472" s="103" t="s">
        <v>0</v>
      </c>
    </row>
    <row r="473" spans="2:65" s="2" customFormat="1" ht="21.75" customHeight="1">
      <c r="B473" s="3"/>
      <c r="C473" s="141" t="s">
        <v>299</v>
      </c>
      <c r="D473" s="141" t="s">
        <v>117</v>
      </c>
      <c r="E473" s="140" t="s">
        <v>1111</v>
      </c>
      <c r="F473" s="139" t="s">
        <v>1110</v>
      </c>
      <c r="G473" s="138" t="s">
        <v>223</v>
      </c>
      <c r="H473" s="137">
        <v>2</v>
      </c>
      <c r="I473" s="136"/>
      <c r="J473" s="135">
        <f>ROUND(I473*H473,2)</f>
        <v>0</v>
      </c>
      <c r="K473" s="134"/>
      <c r="L473" s="3"/>
      <c r="M473" s="133" t="s">
        <v>1</v>
      </c>
      <c r="N473" s="132" t="s">
        <v>74</v>
      </c>
      <c r="P473" s="131">
        <f>O473*H473</f>
        <v>0</v>
      </c>
      <c r="Q473" s="131">
        <v>6.6E-4</v>
      </c>
      <c r="R473" s="131">
        <f>Q473*H473</f>
        <v>1.32E-3</v>
      </c>
      <c r="S473" s="131">
        <v>0</v>
      </c>
      <c r="T473" s="130">
        <f>S473*H473</f>
        <v>0</v>
      </c>
      <c r="AR473" s="128" t="s">
        <v>129</v>
      </c>
      <c r="AT473" s="128" t="s">
        <v>117</v>
      </c>
      <c r="AU473" s="128" t="s">
        <v>0</v>
      </c>
      <c r="AY473" s="103" t="s">
        <v>116</v>
      </c>
      <c r="BE473" s="129">
        <f>IF(N473="základní",J473,0)</f>
        <v>0</v>
      </c>
      <c r="BF473" s="129">
        <f>IF(N473="snížená",J473,0)</f>
        <v>0</v>
      </c>
      <c r="BG473" s="129">
        <f>IF(N473="zákl. přenesená",J473,0)</f>
        <v>0</v>
      </c>
      <c r="BH473" s="129">
        <f>IF(N473="sníž. přenesená",J473,0)</f>
        <v>0</v>
      </c>
      <c r="BI473" s="129">
        <f>IF(N473="nulová",J473,0)</f>
        <v>0</v>
      </c>
      <c r="BJ473" s="103" t="s">
        <v>5</v>
      </c>
      <c r="BK473" s="129">
        <f>ROUND(I473*H473,2)</f>
        <v>0</v>
      </c>
      <c r="BL473" s="103" t="s">
        <v>129</v>
      </c>
      <c r="BM473" s="128" t="s">
        <v>1109</v>
      </c>
    </row>
    <row r="474" spans="2:65" s="2" customFormat="1" ht="17.399999999999999">
      <c r="B474" s="3"/>
      <c r="D474" s="127" t="s">
        <v>112</v>
      </c>
      <c r="F474" s="126" t="s">
        <v>1108</v>
      </c>
      <c r="I474" s="122"/>
      <c r="L474" s="3"/>
      <c r="M474" s="125"/>
      <c r="T474" s="62"/>
      <c r="AT474" s="103" t="s">
        <v>112</v>
      </c>
      <c r="AU474" s="103" t="s">
        <v>0</v>
      </c>
    </row>
    <row r="475" spans="2:65" s="2" customFormat="1">
      <c r="B475" s="3"/>
      <c r="D475" s="124" t="s">
        <v>110</v>
      </c>
      <c r="F475" s="123" t="s">
        <v>1107</v>
      </c>
      <c r="I475" s="122"/>
      <c r="L475" s="3"/>
      <c r="M475" s="125"/>
      <c r="T475" s="62"/>
      <c r="AT475" s="103" t="s">
        <v>110</v>
      </c>
      <c r="AU475" s="103" t="s">
        <v>0</v>
      </c>
    </row>
    <row r="476" spans="2:65" s="142" customFormat="1" ht="22.8" customHeight="1">
      <c r="B476" s="149"/>
      <c r="D476" s="144" t="s">
        <v>34</v>
      </c>
      <c r="E476" s="152" t="s">
        <v>201</v>
      </c>
      <c r="F476" s="152" t="s">
        <v>200</v>
      </c>
      <c r="I476" s="151"/>
      <c r="J476" s="150">
        <f>BK476</f>
        <v>0</v>
      </c>
      <c r="L476" s="149"/>
      <c r="M476" s="148"/>
      <c r="P476" s="147">
        <f>SUM(P477:P483)</f>
        <v>0</v>
      </c>
      <c r="R476" s="147">
        <f>SUM(R477:R483)</f>
        <v>0</v>
      </c>
      <c r="T476" s="146">
        <f>SUM(T477:T483)</f>
        <v>4.8</v>
      </c>
      <c r="AR476" s="144" t="s">
        <v>5</v>
      </c>
      <c r="AT476" s="145" t="s">
        <v>34</v>
      </c>
      <c r="AU476" s="145" t="s">
        <v>5</v>
      </c>
      <c r="AY476" s="144" t="s">
        <v>116</v>
      </c>
      <c r="BK476" s="143">
        <f>SUM(BK477:BK483)</f>
        <v>0</v>
      </c>
    </row>
    <row r="477" spans="2:65" s="2" customFormat="1" ht="16.5" customHeight="1">
      <c r="B477" s="3"/>
      <c r="C477" s="141" t="s">
        <v>293</v>
      </c>
      <c r="D477" s="141" t="s">
        <v>117</v>
      </c>
      <c r="E477" s="140" t="s">
        <v>192</v>
      </c>
      <c r="F477" s="139" t="s">
        <v>191</v>
      </c>
      <c r="G477" s="138" t="s">
        <v>190</v>
      </c>
      <c r="H477" s="137">
        <v>2</v>
      </c>
      <c r="I477" s="136"/>
      <c r="J477" s="135">
        <f>ROUND(I477*H477,2)</f>
        <v>0</v>
      </c>
      <c r="K477" s="134"/>
      <c r="L477" s="3"/>
      <c r="M477" s="133" t="s">
        <v>1</v>
      </c>
      <c r="N477" s="132" t="s">
        <v>74</v>
      </c>
      <c r="P477" s="131">
        <f>O477*H477</f>
        <v>0</v>
      </c>
      <c r="Q477" s="131">
        <v>0</v>
      </c>
      <c r="R477" s="131">
        <f>Q477*H477</f>
        <v>0</v>
      </c>
      <c r="S477" s="131">
        <v>2.4</v>
      </c>
      <c r="T477" s="130">
        <f>S477*H477</f>
        <v>4.8</v>
      </c>
      <c r="AR477" s="128" t="s">
        <v>129</v>
      </c>
      <c r="AT477" s="128" t="s">
        <v>117</v>
      </c>
      <c r="AU477" s="128" t="s">
        <v>0</v>
      </c>
      <c r="AY477" s="103" t="s">
        <v>116</v>
      </c>
      <c r="BE477" s="129">
        <f>IF(N477="základní",J477,0)</f>
        <v>0</v>
      </c>
      <c r="BF477" s="129">
        <f>IF(N477="snížená",J477,0)</f>
        <v>0</v>
      </c>
      <c r="BG477" s="129">
        <f>IF(N477="zákl. přenesená",J477,0)</f>
        <v>0</v>
      </c>
      <c r="BH477" s="129">
        <f>IF(N477="sníž. přenesená",J477,0)</f>
        <v>0</v>
      </c>
      <c r="BI477" s="129">
        <f>IF(N477="nulová",J477,0)</f>
        <v>0</v>
      </c>
      <c r="BJ477" s="103" t="s">
        <v>5</v>
      </c>
      <c r="BK477" s="129">
        <f>ROUND(I477*H477,2)</f>
        <v>0</v>
      </c>
      <c r="BL477" s="103" t="s">
        <v>129</v>
      </c>
      <c r="BM477" s="128" t="s">
        <v>1106</v>
      </c>
    </row>
    <row r="478" spans="2:65" s="2" customFormat="1">
      <c r="B478" s="3"/>
      <c r="D478" s="127" t="s">
        <v>112</v>
      </c>
      <c r="F478" s="126" t="s">
        <v>188</v>
      </c>
      <c r="I478" s="122"/>
      <c r="L478" s="3"/>
      <c r="M478" s="125"/>
      <c r="T478" s="62"/>
      <c r="AT478" s="103" t="s">
        <v>112</v>
      </c>
      <c r="AU478" s="103" t="s">
        <v>0</v>
      </c>
    </row>
    <row r="479" spans="2:65" s="2" customFormat="1">
      <c r="B479" s="3"/>
      <c r="D479" s="124" t="s">
        <v>110</v>
      </c>
      <c r="F479" s="123" t="s">
        <v>187</v>
      </c>
      <c r="I479" s="122"/>
      <c r="L479" s="3"/>
      <c r="M479" s="125"/>
      <c r="T479" s="62"/>
      <c r="AT479" s="103" t="s">
        <v>110</v>
      </c>
      <c r="AU479" s="103" t="s">
        <v>0</v>
      </c>
    </row>
    <row r="480" spans="2:65" s="2" customFormat="1" ht="33" customHeight="1">
      <c r="B480" s="3"/>
      <c r="C480" s="141" t="s">
        <v>289</v>
      </c>
      <c r="D480" s="141" t="s">
        <v>117</v>
      </c>
      <c r="E480" s="140" t="s">
        <v>185</v>
      </c>
      <c r="F480" s="139" t="s">
        <v>184</v>
      </c>
      <c r="G480" s="138" t="s">
        <v>183</v>
      </c>
      <c r="H480" s="137">
        <v>4</v>
      </c>
      <c r="I480" s="136"/>
      <c r="J480" s="135">
        <f>ROUND(I480*H480,2)</f>
        <v>0</v>
      </c>
      <c r="K480" s="134"/>
      <c r="L480" s="3"/>
      <c r="M480" s="133" t="s">
        <v>1</v>
      </c>
      <c r="N480" s="132" t="s">
        <v>74</v>
      </c>
      <c r="P480" s="131">
        <f>O480*H480</f>
        <v>0</v>
      </c>
      <c r="Q480" s="131">
        <v>0</v>
      </c>
      <c r="R480" s="131">
        <f>Q480*H480</f>
        <v>0</v>
      </c>
      <c r="S480" s="131">
        <v>0</v>
      </c>
      <c r="T480" s="130">
        <f>S480*H480</f>
        <v>0</v>
      </c>
      <c r="AR480" s="128" t="s">
        <v>129</v>
      </c>
      <c r="AT480" s="128" t="s">
        <v>117</v>
      </c>
      <c r="AU480" s="128" t="s">
        <v>0</v>
      </c>
      <c r="AY480" s="103" t="s">
        <v>116</v>
      </c>
      <c r="BE480" s="129">
        <f>IF(N480="základní",J480,0)</f>
        <v>0</v>
      </c>
      <c r="BF480" s="129">
        <f>IF(N480="snížená",J480,0)</f>
        <v>0</v>
      </c>
      <c r="BG480" s="129">
        <f>IF(N480="zákl. přenesená",J480,0)</f>
        <v>0</v>
      </c>
      <c r="BH480" s="129">
        <f>IF(N480="sníž. přenesená",J480,0)</f>
        <v>0</v>
      </c>
      <c r="BI480" s="129">
        <f>IF(N480="nulová",J480,0)</f>
        <v>0</v>
      </c>
      <c r="BJ480" s="103" t="s">
        <v>5</v>
      </c>
      <c r="BK480" s="129">
        <f>ROUND(I480*H480,2)</f>
        <v>0</v>
      </c>
      <c r="BL480" s="103" t="s">
        <v>129</v>
      </c>
      <c r="BM480" s="128" t="s">
        <v>1105</v>
      </c>
    </row>
    <row r="481" spans="2:65" s="2" customFormat="1" ht="43.5">
      <c r="B481" s="3"/>
      <c r="D481" s="127" t="s">
        <v>112</v>
      </c>
      <c r="F481" s="126" t="s">
        <v>181</v>
      </c>
      <c r="I481" s="122"/>
      <c r="L481" s="3"/>
      <c r="M481" s="125"/>
      <c r="T481" s="62"/>
      <c r="AT481" s="103" t="s">
        <v>112</v>
      </c>
      <c r="AU481" s="103" t="s">
        <v>0</v>
      </c>
    </row>
    <row r="482" spans="2:65" s="2" customFormat="1">
      <c r="B482" s="3"/>
      <c r="D482" s="124" t="s">
        <v>110</v>
      </c>
      <c r="F482" s="123" t="s">
        <v>180</v>
      </c>
      <c r="I482" s="122"/>
      <c r="L482" s="3"/>
      <c r="M482" s="125"/>
      <c r="T482" s="62"/>
      <c r="AT482" s="103" t="s">
        <v>110</v>
      </c>
      <c r="AU482" s="103" t="s">
        <v>0</v>
      </c>
    </row>
    <row r="483" spans="2:65" s="155" customFormat="1">
      <c r="B483" s="159"/>
      <c r="D483" s="127" t="s">
        <v>154</v>
      </c>
      <c r="E483" s="156" t="s">
        <v>1</v>
      </c>
      <c r="F483" s="162" t="s">
        <v>1104</v>
      </c>
      <c r="H483" s="161">
        <v>4</v>
      </c>
      <c r="I483" s="160"/>
      <c r="L483" s="159"/>
      <c r="M483" s="158"/>
      <c r="T483" s="157"/>
      <c r="AT483" s="156" t="s">
        <v>154</v>
      </c>
      <c r="AU483" s="156" t="s">
        <v>0</v>
      </c>
      <c r="AV483" s="155" t="s">
        <v>0</v>
      </c>
      <c r="AW483" s="155" t="s">
        <v>82</v>
      </c>
      <c r="AX483" s="155" t="s">
        <v>5</v>
      </c>
      <c r="AY483" s="156" t="s">
        <v>116</v>
      </c>
    </row>
    <row r="484" spans="2:65" s="142" customFormat="1" ht="22.8" customHeight="1">
      <c r="B484" s="149"/>
      <c r="D484" s="144" t="s">
        <v>34</v>
      </c>
      <c r="E484" s="152" t="s">
        <v>169</v>
      </c>
      <c r="F484" s="152" t="s">
        <v>168</v>
      </c>
      <c r="I484" s="151"/>
      <c r="J484" s="150">
        <f>BK484</f>
        <v>0</v>
      </c>
      <c r="L484" s="149"/>
      <c r="M484" s="148"/>
      <c r="P484" s="147">
        <f>SUM(P485:P500)</f>
        <v>0</v>
      </c>
      <c r="R484" s="147">
        <f>SUM(R485:R500)</f>
        <v>0</v>
      </c>
      <c r="T484" s="146">
        <f>SUM(T485:T500)</f>
        <v>0</v>
      </c>
      <c r="AR484" s="144" t="s">
        <v>5</v>
      </c>
      <c r="AT484" s="145" t="s">
        <v>34</v>
      </c>
      <c r="AU484" s="145" t="s">
        <v>5</v>
      </c>
      <c r="AY484" s="144" t="s">
        <v>116</v>
      </c>
      <c r="BK484" s="143">
        <f>SUM(BK485:BK500)</f>
        <v>0</v>
      </c>
    </row>
    <row r="485" spans="2:65" s="2" customFormat="1" ht="21.75" customHeight="1">
      <c r="B485" s="3"/>
      <c r="C485" s="141" t="s">
        <v>284</v>
      </c>
      <c r="D485" s="141" t="s">
        <v>117</v>
      </c>
      <c r="E485" s="140" t="s">
        <v>166</v>
      </c>
      <c r="F485" s="139" t="s">
        <v>165</v>
      </c>
      <c r="G485" s="138" t="s">
        <v>130</v>
      </c>
      <c r="H485" s="137">
        <v>75.474999999999994</v>
      </c>
      <c r="I485" s="136"/>
      <c r="J485" s="135">
        <f>ROUND(I485*H485,2)</f>
        <v>0</v>
      </c>
      <c r="K485" s="134"/>
      <c r="L485" s="3"/>
      <c r="M485" s="133" t="s">
        <v>1</v>
      </c>
      <c r="N485" s="132" t="s">
        <v>74</v>
      </c>
      <c r="P485" s="131">
        <f>O485*H485</f>
        <v>0</v>
      </c>
      <c r="Q485" s="131">
        <v>0</v>
      </c>
      <c r="R485" s="131">
        <f>Q485*H485</f>
        <v>0</v>
      </c>
      <c r="S485" s="131">
        <v>0</v>
      </c>
      <c r="T485" s="130">
        <f>S485*H485</f>
        <v>0</v>
      </c>
      <c r="AR485" s="128" t="s">
        <v>129</v>
      </c>
      <c r="AT485" s="128" t="s">
        <v>117</v>
      </c>
      <c r="AU485" s="128" t="s">
        <v>0</v>
      </c>
      <c r="AY485" s="103" t="s">
        <v>116</v>
      </c>
      <c r="BE485" s="129">
        <f>IF(N485="základní",J485,0)</f>
        <v>0</v>
      </c>
      <c r="BF485" s="129">
        <f>IF(N485="snížená",J485,0)</f>
        <v>0</v>
      </c>
      <c r="BG485" s="129">
        <f>IF(N485="zákl. přenesená",J485,0)</f>
        <v>0</v>
      </c>
      <c r="BH485" s="129">
        <f>IF(N485="sníž. přenesená",J485,0)</f>
        <v>0</v>
      </c>
      <c r="BI485" s="129">
        <f>IF(N485="nulová",J485,0)</f>
        <v>0</v>
      </c>
      <c r="BJ485" s="103" t="s">
        <v>5</v>
      </c>
      <c r="BK485" s="129">
        <f>ROUND(I485*H485,2)</f>
        <v>0</v>
      </c>
      <c r="BL485" s="103" t="s">
        <v>129</v>
      </c>
      <c r="BM485" s="128" t="s">
        <v>1103</v>
      </c>
    </row>
    <row r="486" spans="2:65" s="2" customFormat="1" ht="17.399999999999999">
      <c r="B486" s="3"/>
      <c r="D486" s="127" t="s">
        <v>112</v>
      </c>
      <c r="F486" s="126" t="s">
        <v>163</v>
      </c>
      <c r="I486" s="122"/>
      <c r="L486" s="3"/>
      <c r="M486" s="125"/>
      <c r="T486" s="62"/>
      <c r="AT486" s="103" t="s">
        <v>112</v>
      </c>
      <c r="AU486" s="103" t="s">
        <v>0</v>
      </c>
    </row>
    <row r="487" spans="2:65" s="2" customFormat="1">
      <c r="B487" s="3"/>
      <c r="D487" s="124" t="s">
        <v>110</v>
      </c>
      <c r="F487" s="123" t="s">
        <v>162</v>
      </c>
      <c r="I487" s="122"/>
      <c r="L487" s="3"/>
      <c r="M487" s="125"/>
      <c r="T487" s="62"/>
      <c r="AT487" s="103" t="s">
        <v>110</v>
      </c>
      <c r="AU487" s="103" t="s">
        <v>0</v>
      </c>
    </row>
    <row r="488" spans="2:65" s="2" customFormat="1" ht="24.15" customHeight="1">
      <c r="B488" s="3"/>
      <c r="C488" s="141" t="s">
        <v>280</v>
      </c>
      <c r="D488" s="141" t="s">
        <v>117</v>
      </c>
      <c r="E488" s="140" t="s">
        <v>160</v>
      </c>
      <c r="F488" s="139" t="s">
        <v>159</v>
      </c>
      <c r="G488" s="138" t="s">
        <v>130</v>
      </c>
      <c r="H488" s="137">
        <v>1811.4</v>
      </c>
      <c r="I488" s="136"/>
      <c r="J488" s="135">
        <f>ROUND(I488*H488,2)</f>
        <v>0</v>
      </c>
      <c r="K488" s="134"/>
      <c r="L488" s="3"/>
      <c r="M488" s="133" t="s">
        <v>1</v>
      </c>
      <c r="N488" s="132" t="s">
        <v>74</v>
      </c>
      <c r="P488" s="131">
        <f>O488*H488</f>
        <v>0</v>
      </c>
      <c r="Q488" s="131">
        <v>0</v>
      </c>
      <c r="R488" s="131">
        <f>Q488*H488</f>
        <v>0</v>
      </c>
      <c r="S488" s="131">
        <v>0</v>
      </c>
      <c r="T488" s="130">
        <f>S488*H488</f>
        <v>0</v>
      </c>
      <c r="AR488" s="128" t="s">
        <v>129</v>
      </c>
      <c r="AT488" s="128" t="s">
        <v>117</v>
      </c>
      <c r="AU488" s="128" t="s">
        <v>0</v>
      </c>
      <c r="AY488" s="103" t="s">
        <v>116</v>
      </c>
      <c r="BE488" s="129">
        <f>IF(N488="základní",J488,0)</f>
        <v>0</v>
      </c>
      <c r="BF488" s="129">
        <f>IF(N488="snížená",J488,0)</f>
        <v>0</v>
      </c>
      <c r="BG488" s="129">
        <f>IF(N488="zákl. přenesená",J488,0)</f>
        <v>0</v>
      </c>
      <c r="BH488" s="129">
        <f>IF(N488="sníž. přenesená",J488,0)</f>
        <v>0</v>
      </c>
      <c r="BI488" s="129">
        <f>IF(N488="nulová",J488,0)</f>
        <v>0</v>
      </c>
      <c r="BJ488" s="103" t="s">
        <v>5</v>
      </c>
      <c r="BK488" s="129">
        <f>ROUND(I488*H488,2)</f>
        <v>0</v>
      </c>
      <c r="BL488" s="103" t="s">
        <v>129</v>
      </c>
      <c r="BM488" s="128" t="s">
        <v>1102</v>
      </c>
    </row>
    <row r="489" spans="2:65" s="2" customFormat="1" ht="17.399999999999999">
      <c r="B489" s="3"/>
      <c r="D489" s="127" t="s">
        <v>112</v>
      </c>
      <c r="F489" s="126" t="s">
        <v>157</v>
      </c>
      <c r="I489" s="122"/>
      <c r="L489" s="3"/>
      <c r="M489" s="125"/>
      <c r="T489" s="62"/>
      <c r="AT489" s="103" t="s">
        <v>112</v>
      </c>
      <c r="AU489" s="103" t="s">
        <v>0</v>
      </c>
    </row>
    <row r="490" spans="2:65" s="2" customFormat="1">
      <c r="B490" s="3"/>
      <c r="D490" s="124" t="s">
        <v>110</v>
      </c>
      <c r="F490" s="123" t="s">
        <v>156</v>
      </c>
      <c r="I490" s="122"/>
      <c r="L490" s="3"/>
      <c r="M490" s="125"/>
      <c r="T490" s="62"/>
      <c r="AT490" s="103" t="s">
        <v>110</v>
      </c>
      <c r="AU490" s="103" t="s">
        <v>0</v>
      </c>
    </row>
    <row r="491" spans="2:65" s="155" customFormat="1">
      <c r="B491" s="159"/>
      <c r="D491" s="127" t="s">
        <v>154</v>
      </c>
      <c r="F491" s="162" t="s">
        <v>1101</v>
      </c>
      <c r="H491" s="161">
        <v>1811.4</v>
      </c>
      <c r="I491" s="160"/>
      <c r="L491" s="159"/>
      <c r="M491" s="158"/>
      <c r="T491" s="157"/>
      <c r="AT491" s="156" t="s">
        <v>154</v>
      </c>
      <c r="AU491" s="156" t="s">
        <v>0</v>
      </c>
      <c r="AV491" s="155" t="s">
        <v>0</v>
      </c>
      <c r="AW491" s="155" t="s">
        <v>89</v>
      </c>
      <c r="AX491" s="155" t="s">
        <v>5</v>
      </c>
      <c r="AY491" s="156" t="s">
        <v>116</v>
      </c>
    </row>
    <row r="492" spans="2:65" s="2" customFormat="1" ht="24.15" customHeight="1">
      <c r="B492" s="3"/>
      <c r="C492" s="141" t="s">
        <v>276</v>
      </c>
      <c r="D492" s="141" t="s">
        <v>117</v>
      </c>
      <c r="E492" s="140" t="s">
        <v>152</v>
      </c>
      <c r="F492" s="139" t="s">
        <v>151</v>
      </c>
      <c r="G492" s="138" t="s">
        <v>130</v>
      </c>
      <c r="H492" s="137">
        <v>75.474999999999994</v>
      </c>
      <c r="I492" s="136"/>
      <c r="J492" s="135">
        <f>ROUND(I492*H492,2)</f>
        <v>0</v>
      </c>
      <c r="K492" s="134"/>
      <c r="L492" s="3"/>
      <c r="M492" s="133" t="s">
        <v>1</v>
      </c>
      <c r="N492" s="132" t="s">
        <v>74</v>
      </c>
      <c r="P492" s="131">
        <f>O492*H492</f>
        <v>0</v>
      </c>
      <c r="Q492" s="131">
        <v>0</v>
      </c>
      <c r="R492" s="131">
        <f>Q492*H492</f>
        <v>0</v>
      </c>
      <c r="S492" s="131">
        <v>0</v>
      </c>
      <c r="T492" s="130">
        <f>S492*H492</f>
        <v>0</v>
      </c>
      <c r="AR492" s="128" t="s">
        <v>129</v>
      </c>
      <c r="AT492" s="128" t="s">
        <v>117</v>
      </c>
      <c r="AU492" s="128" t="s">
        <v>0</v>
      </c>
      <c r="AY492" s="103" t="s">
        <v>116</v>
      </c>
      <c r="BE492" s="129">
        <f>IF(N492="základní",J492,0)</f>
        <v>0</v>
      </c>
      <c r="BF492" s="129">
        <f>IF(N492="snížená",J492,0)</f>
        <v>0</v>
      </c>
      <c r="BG492" s="129">
        <f>IF(N492="zákl. přenesená",J492,0)</f>
        <v>0</v>
      </c>
      <c r="BH492" s="129">
        <f>IF(N492="sníž. přenesená",J492,0)</f>
        <v>0</v>
      </c>
      <c r="BI492" s="129">
        <f>IF(N492="nulová",J492,0)</f>
        <v>0</v>
      </c>
      <c r="BJ492" s="103" t="s">
        <v>5</v>
      </c>
      <c r="BK492" s="129">
        <f>ROUND(I492*H492,2)</f>
        <v>0</v>
      </c>
      <c r="BL492" s="103" t="s">
        <v>129</v>
      </c>
      <c r="BM492" s="128" t="s">
        <v>1100</v>
      </c>
    </row>
    <row r="493" spans="2:65" s="2" customFormat="1">
      <c r="B493" s="3"/>
      <c r="D493" s="127" t="s">
        <v>112</v>
      </c>
      <c r="F493" s="126" t="s">
        <v>149</v>
      </c>
      <c r="I493" s="122"/>
      <c r="L493" s="3"/>
      <c r="M493" s="125"/>
      <c r="T493" s="62"/>
      <c r="AT493" s="103" t="s">
        <v>112</v>
      </c>
      <c r="AU493" s="103" t="s">
        <v>0</v>
      </c>
    </row>
    <row r="494" spans="2:65" s="2" customFormat="1">
      <c r="B494" s="3"/>
      <c r="D494" s="124" t="s">
        <v>110</v>
      </c>
      <c r="F494" s="123" t="s">
        <v>148</v>
      </c>
      <c r="I494" s="122"/>
      <c r="L494" s="3"/>
      <c r="M494" s="125"/>
      <c r="T494" s="62"/>
      <c r="AT494" s="103" t="s">
        <v>110</v>
      </c>
      <c r="AU494" s="103" t="s">
        <v>0</v>
      </c>
    </row>
    <row r="495" spans="2:65" s="2" customFormat="1" ht="37.799999999999997" customHeight="1">
      <c r="B495" s="3"/>
      <c r="C495" s="141" t="s">
        <v>272</v>
      </c>
      <c r="D495" s="141" t="s">
        <v>117</v>
      </c>
      <c r="E495" s="140" t="s">
        <v>146</v>
      </c>
      <c r="F495" s="139" t="s">
        <v>145</v>
      </c>
      <c r="G495" s="138" t="s">
        <v>130</v>
      </c>
      <c r="H495" s="137">
        <v>42.198999999999998</v>
      </c>
      <c r="I495" s="136"/>
      <c r="J495" s="135">
        <f>ROUND(I495*H495,2)</f>
        <v>0</v>
      </c>
      <c r="K495" s="134"/>
      <c r="L495" s="3"/>
      <c r="M495" s="133" t="s">
        <v>1</v>
      </c>
      <c r="N495" s="132" t="s">
        <v>74</v>
      </c>
      <c r="P495" s="131">
        <f>O495*H495</f>
        <v>0</v>
      </c>
      <c r="Q495" s="131">
        <v>0</v>
      </c>
      <c r="R495" s="131">
        <f>Q495*H495</f>
        <v>0</v>
      </c>
      <c r="S495" s="131">
        <v>0</v>
      </c>
      <c r="T495" s="130">
        <f>S495*H495</f>
        <v>0</v>
      </c>
      <c r="AR495" s="128" t="s">
        <v>129</v>
      </c>
      <c r="AT495" s="128" t="s">
        <v>117</v>
      </c>
      <c r="AU495" s="128" t="s">
        <v>0</v>
      </c>
      <c r="AY495" s="103" t="s">
        <v>116</v>
      </c>
      <c r="BE495" s="129">
        <f>IF(N495="základní",J495,0)</f>
        <v>0</v>
      </c>
      <c r="BF495" s="129">
        <f>IF(N495="snížená",J495,0)</f>
        <v>0</v>
      </c>
      <c r="BG495" s="129">
        <f>IF(N495="zákl. přenesená",J495,0)</f>
        <v>0</v>
      </c>
      <c r="BH495" s="129">
        <f>IF(N495="sníž. přenesená",J495,0)</f>
        <v>0</v>
      </c>
      <c r="BI495" s="129">
        <f>IF(N495="nulová",J495,0)</f>
        <v>0</v>
      </c>
      <c r="BJ495" s="103" t="s">
        <v>5</v>
      </c>
      <c r="BK495" s="129">
        <f>ROUND(I495*H495,2)</f>
        <v>0</v>
      </c>
      <c r="BL495" s="103" t="s">
        <v>129</v>
      </c>
      <c r="BM495" s="128" t="s">
        <v>1099</v>
      </c>
    </row>
    <row r="496" spans="2:65" s="2" customFormat="1" ht="26.1">
      <c r="B496" s="3"/>
      <c r="D496" s="127" t="s">
        <v>112</v>
      </c>
      <c r="F496" s="126" t="s">
        <v>143</v>
      </c>
      <c r="I496" s="122"/>
      <c r="L496" s="3"/>
      <c r="M496" s="125"/>
      <c r="T496" s="62"/>
      <c r="AT496" s="103" t="s">
        <v>112</v>
      </c>
      <c r="AU496" s="103" t="s">
        <v>0</v>
      </c>
    </row>
    <row r="497" spans="2:65" s="2" customFormat="1">
      <c r="B497" s="3"/>
      <c r="D497" s="124" t="s">
        <v>110</v>
      </c>
      <c r="F497" s="123" t="s">
        <v>142</v>
      </c>
      <c r="I497" s="122"/>
      <c r="L497" s="3"/>
      <c r="M497" s="125"/>
      <c r="T497" s="62"/>
      <c r="AT497" s="103" t="s">
        <v>110</v>
      </c>
      <c r="AU497" s="103" t="s">
        <v>0</v>
      </c>
    </row>
    <row r="498" spans="2:65" s="2" customFormat="1" ht="44.25" customHeight="1">
      <c r="B498" s="3"/>
      <c r="C498" s="141" t="s">
        <v>267</v>
      </c>
      <c r="D498" s="141" t="s">
        <v>117</v>
      </c>
      <c r="E498" s="140" t="s">
        <v>140</v>
      </c>
      <c r="F498" s="139" t="s">
        <v>139</v>
      </c>
      <c r="G498" s="138" t="s">
        <v>130</v>
      </c>
      <c r="H498" s="137">
        <v>33.78</v>
      </c>
      <c r="I498" s="136"/>
      <c r="J498" s="135">
        <f>ROUND(I498*H498,2)</f>
        <v>0</v>
      </c>
      <c r="K498" s="134"/>
      <c r="L498" s="3"/>
      <c r="M498" s="133" t="s">
        <v>1</v>
      </c>
      <c r="N498" s="132" t="s">
        <v>74</v>
      </c>
      <c r="P498" s="131">
        <f>O498*H498</f>
        <v>0</v>
      </c>
      <c r="Q498" s="131">
        <v>0</v>
      </c>
      <c r="R498" s="131">
        <f>Q498*H498</f>
        <v>0</v>
      </c>
      <c r="S498" s="131">
        <v>0</v>
      </c>
      <c r="T498" s="130">
        <f>S498*H498</f>
        <v>0</v>
      </c>
      <c r="AR498" s="128" t="s">
        <v>129</v>
      </c>
      <c r="AT498" s="128" t="s">
        <v>117</v>
      </c>
      <c r="AU498" s="128" t="s">
        <v>0</v>
      </c>
      <c r="AY498" s="103" t="s">
        <v>116</v>
      </c>
      <c r="BE498" s="129">
        <f>IF(N498="základní",J498,0)</f>
        <v>0</v>
      </c>
      <c r="BF498" s="129">
        <f>IF(N498="snížená",J498,0)</f>
        <v>0</v>
      </c>
      <c r="BG498" s="129">
        <f>IF(N498="zákl. přenesená",J498,0)</f>
        <v>0</v>
      </c>
      <c r="BH498" s="129">
        <f>IF(N498="sníž. přenesená",J498,0)</f>
        <v>0</v>
      </c>
      <c r="BI498" s="129">
        <f>IF(N498="nulová",J498,0)</f>
        <v>0</v>
      </c>
      <c r="BJ498" s="103" t="s">
        <v>5</v>
      </c>
      <c r="BK498" s="129">
        <f>ROUND(I498*H498,2)</f>
        <v>0</v>
      </c>
      <c r="BL498" s="103" t="s">
        <v>129</v>
      </c>
      <c r="BM498" s="128" t="s">
        <v>1098</v>
      </c>
    </row>
    <row r="499" spans="2:65" s="2" customFormat="1" ht="26.1">
      <c r="B499" s="3"/>
      <c r="D499" s="127" t="s">
        <v>112</v>
      </c>
      <c r="F499" s="126" t="s">
        <v>137</v>
      </c>
      <c r="I499" s="122"/>
      <c r="L499" s="3"/>
      <c r="M499" s="125"/>
      <c r="T499" s="62"/>
      <c r="AT499" s="103" t="s">
        <v>112</v>
      </c>
      <c r="AU499" s="103" t="s">
        <v>0</v>
      </c>
    </row>
    <row r="500" spans="2:65" s="2" customFormat="1">
      <c r="B500" s="3"/>
      <c r="D500" s="124" t="s">
        <v>110</v>
      </c>
      <c r="F500" s="123" t="s">
        <v>136</v>
      </c>
      <c r="I500" s="122"/>
      <c r="L500" s="3"/>
      <c r="M500" s="125"/>
      <c r="T500" s="62"/>
      <c r="AT500" s="103" t="s">
        <v>110</v>
      </c>
      <c r="AU500" s="103" t="s">
        <v>0</v>
      </c>
    </row>
    <row r="501" spans="2:65" s="142" customFormat="1" ht="22.8" customHeight="1">
      <c r="B501" s="149"/>
      <c r="D501" s="144" t="s">
        <v>34</v>
      </c>
      <c r="E501" s="152" t="s">
        <v>135</v>
      </c>
      <c r="F501" s="152" t="s">
        <v>134</v>
      </c>
      <c r="I501" s="151"/>
      <c r="J501" s="150">
        <f>BK501</f>
        <v>0</v>
      </c>
      <c r="L501" s="149"/>
      <c r="M501" s="148"/>
      <c r="P501" s="147">
        <f>SUM(P502:P504)</f>
        <v>0</v>
      </c>
      <c r="R501" s="147">
        <f>SUM(R502:R504)</f>
        <v>0</v>
      </c>
      <c r="T501" s="146">
        <f>SUM(T502:T504)</f>
        <v>0</v>
      </c>
      <c r="AR501" s="144" t="s">
        <v>5</v>
      </c>
      <c r="AT501" s="145" t="s">
        <v>34</v>
      </c>
      <c r="AU501" s="145" t="s">
        <v>5</v>
      </c>
      <c r="AY501" s="144" t="s">
        <v>116</v>
      </c>
      <c r="BK501" s="143">
        <f>SUM(BK502:BK504)</f>
        <v>0</v>
      </c>
    </row>
    <row r="502" spans="2:65" s="2" customFormat="1" ht="24.15" customHeight="1">
      <c r="B502" s="3"/>
      <c r="C502" s="141" t="s">
        <v>261</v>
      </c>
      <c r="D502" s="141" t="s">
        <v>117</v>
      </c>
      <c r="E502" s="140" t="s">
        <v>132</v>
      </c>
      <c r="F502" s="139" t="s">
        <v>131</v>
      </c>
      <c r="G502" s="138" t="s">
        <v>130</v>
      </c>
      <c r="H502" s="137">
        <v>21.062000000000001</v>
      </c>
      <c r="I502" s="136"/>
      <c r="J502" s="135">
        <f>ROUND(I502*H502,2)</f>
        <v>0</v>
      </c>
      <c r="K502" s="134"/>
      <c r="L502" s="3"/>
      <c r="M502" s="133" t="s">
        <v>1</v>
      </c>
      <c r="N502" s="132" t="s">
        <v>74</v>
      </c>
      <c r="P502" s="131">
        <f>O502*H502</f>
        <v>0</v>
      </c>
      <c r="Q502" s="131">
        <v>0</v>
      </c>
      <c r="R502" s="131">
        <f>Q502*H502</f>
        <v>0</v>
      </c>
      <c r="S502" s="131">
        <v>0</v>
      </c>
      <c r="T502" s="130">
        <f>S502*H502</f>
        <v>0</v>
      </c>
      <c r="AR502" s="128" t="s">
        <v>129</v>
      </c>
      <c r="AT502" s="128" t="s">
        <v>117</v>
      </c>
      <c r="AU502" s="128" t="s">
        <v>0</v>
      </c>
      <c r="AY502" s="103" t="s">
        <v>116</v>
      </c>
      <c r="BE502" s="129">
        <f>IF(N502="základní",J502,0)</f>
        <v>0</v>
      </c>
      <c r="BF502" s="129">
        <f>IF(N502="snížená",J502,0)</f>
        <v>0</v>
      </c>
      <c r="BG502" s="129">
        <f>IF(N502="zákl. přenesená",J502,0)</f>
        <v>0</v>
      </c>
      <c r="BH502" s="129">
        <f>IF(N502="sníž. přenesená",J502,0)</f>
        <v>0</v>
      </c>
      <c r="BI502" s="129">
        <f>IF(N502="nulová",J502,0)</f>
        <v>0</v>
      </c>
      <c r="BJ502" s="103" t="s">
        <v>5</v>
      </c>
      <c r="BK502" s="129">
        <f>ROUND(I502*H502,2)</f>
        <v>0</v>
      </c>
      <c r="BL502" s="103" t="s">
        <v>129</v>
      </c>
      <c r="BM502" s="128" t="s">
        <v>1097</v>
      </c>
    </row>
    <row r="503" spans="2:65" s="2" customFormat="1" ht="26.1">
      <c r="B503" s="3"/>
      <c r="D503" s="127" t="s">
        <v>112</v>
      </c>
      <c r="F503" s="126" t="s">
        <v>127</v>
      </c>
      <c r="I503" s="122"/>
      <c r="L503" s="3"/>
      <c r="M503" s="125"/>
      <c r="T503" s="62"/>
      <c r="AT503" s="103" t="s">
        <v>112</v>
      </c>
      <c r="AU503" s="103" t="s">
        <v>0</v>
      </c>
    </row>
    <row r="504" spans="2:65" s="2" customFormat="1">
      <c r="B504" s="3"/>
      <c r="D504" s="124" t="s">
        <v>110</v>
      </c>
      <c r="F504" s="123" t="s">
        <v>126</v>
      </c>
      <c r="I504" s="122"/>
      <c r="L504" s="3"/>
      <c r="M504" s="125"/>
      <c r="T504" s="62"/>
      <c r="AT504" s="103" t="s">
        <v>110</v>
      </c>
      <c r="AU504" s="103" t="s">
        <v>0</v>
      </c>
    </row>
    <row r="505" spans="2:65" s="142" customFormat="1" ht="25.9" customHeight="1">
      <c r="B505" s="149"/>
      <c r="D505" s="144" t="s">
        <v>34</v>
      </c>
      <c r="E505" s="154" t="s">
        <v>125</v>
      </c>
      <c r="F505" s="154" t="s">
        <v>124</v>
      </c>
      <c r="I505" s="151"/>
      <c r="J505" s="153">
        <f>BK505</f>
        <v>0</v>
      </c>
      <c r="L505" s="149"/>
      <c r="M505" s="148"/>
      <c r="P505" s="147">
        <f>P506</f>
        <v>0</v>
      </c>
      <c r="R505" s="147">
        <f>R506</f>
        <v>0</v>
      </c>
      <c r="T505" s="146">
        <f>T506</f>
        <v>0</v>
      </c>
      <c r="AR505" s="144" t="s">
        <v>121</v>
      </c>
      <c r="AT505" s="145" t="s">
        <v>34</v>
      </c>
      <c r="AU505" s="145" t="s">
        <v>38</v>
      </c>
      <c r="AY505" s="144" t="s">
        <v>116</v>
      </c>
      <c r="BK505" s="143">
        <f>BK506</f>
        <v>0</v>
      </c>
    </row>
    <row r="506" spans="2:65" s="142" customFormat="1" ht="22.8" customHeight="1">
      <c r="B506" s="149"/>
      <c r="D506" s="144" t="s">
        <v>34</v>
      </c>
      <c r="E506" s="152" t="s">
        <v>123</v>
      </c>
      <c r="F506" s="152" t="s">
        <v>122</v>
      </c>
      <c r="I506" s="151"/>
      <c r="J506" s="150">
        <f>BK506</f>
        <v>0</v>
      </c>
      <c r="L506" s="149"/>
      <c r="M506" s="148"/>
      <c r="P506" s="147">
        <f>SUM(P507:P509)</f>
        <v>0</v>
      </c>
      <c r="R506" s="147">
        <f>SUM(R507:R509)</f>
        <v>0</v>
      </c>
      <c r="T506" s="146">
        <f>SUM(T507:T509)</f>
        <v>0</v>
      </c>
      <c r="AR506" s="144" t="s">
        <v>121</v>
      </c>
      <c r="AT506" s="145" t="s">
        <v>34</v>
      </c>
      <c r="AU506" s="145" t="s">
        <v>5</v>
      </c>
      <c r="AY506" s="144" t="s">
        <v>116</v>
      </c>
      <c r="BK506" s="143">
        <f>SUM(BK507:BK509)</f>
        <v>0</v>
      </c>
    </row>
    <row r="507" spans="2:65" s="2" customFormat="1" ht="24.15" customHeight="1">
      <c r="B507" s="3"/>
      <c r="C507" s="141" t="s">
        <v>256</v>
      </c>
      <c r="D507" s="141" t="s">
        <v>117</v>
      </c>
      <c r="E507" s="140" t="s">
        <v>1096</v>
      </c>
      <c r="F507" s="139" t="s">
        <v>1095</v>
      </c>
      <c r="G507" s="138" t="s">
        <v>118</v>
      </c>
      <c r="H507" s="137">
        <v>4</v>
      </c>
      <c r="I507" s="136"/>
      <c r="J507" s="135">
        <f>ROUND(I507*H507,2)</f>
        <v>0</v>
      </c>
      <c r="K507" s="134"/>
      <c r="L507" s="3"/>
      <c r="M507" s="133" t="s">
        <v>1</v>
      </c>
      <c r="N507" s="132" t="s">
        <v>74</v>
      </c>
      <c r="P507" s="131">
        <f>O507*H507</f>
        <v>0</v>
      </c>
      <c r="Q507" s="131">
        <v>0</v>
      </c>
      <c r="R507" s="131">
        <f>Q507*H507</f>
        <v>0</v>
      </c>
      <c r="S507" s="131">
        <v>0</v>
      </c>
      <c r="T507" s="130">
        <f>S507*H507</f>
        <v>0</v>
      </c>
      <c r="AR507" s="128" t="s">
        <v>115</v>
      </c>
      <c r="AT507" s="128" t="s">
        <v>117</v>
      </c>
      <c r="AU507" s="128" t="s">
        <v>0</v>
      </c>
      <c r="AY507" s="103" t="s">
        <v>116</v>
      </c>
      <c r="BE507" s="129">
        <f>IF(N507="základní",J507,0)</f>
        <v>0</v>
      </c>
      <c r="BF507" s="129">
        <f>IF(N507="snížená",J507,0)</f>
        <v>0</v>
      </c>
      <c r="BG507" s="129">
        <f>IF(N507="zákl. přenesená",J507,0)</f>
        <v>0</v>
      </c>
      <c r="BH507" s="129">
        <f>IF(N507="sníž. přenesená",J507,0)</f>
        <v>0</v>
      </c>
      <c r="BI507" s="129">
        <f>IF(N507="nulová",J507,0)</f>
        <v>0</v>
      </c>
      <c r="BJ507" s="103" t="s">
        <v>5</v>
      </c>
      <c r="BK507" s="129">
        <f>ROUND(I507*H507,2)</f>
        <v>0</v>
      </c>
      <c r="BL507" s="103" t="s">
        <v>115</v>
      </c>
      <c r="BM507" s="128" t="s">
        <v>1094</v>
      </c>
    </row>
    <row r="508" spans="2:65" s="2" customFormat="1" ht="17.399999999999999">
      <c r="B508" s="3"/>
      <c r="D508" s="127" t="s">
        <v>112</v>
      </c>
      <c r="F508" s="126" t="s">
        <v>1093</v>
      </c>
      <c r="I508" s="122"/>
      <c r="L508" s="3"/>
      <c r="M508" s="125"/>
      <c r="T508" s="62"/>
      <c r="AT508" s="103" t="s">
        <v>112</v>
      </c>
      <c r="AU508" s="103" t="s">
        <v>0</v>
      </c>
    </row>
    <row r="509" spans="2:65" s="2" customFormat="1">
      <c r="B509" s="3"/>
      <c r="D509" s="124" t="s">
        <v>110</v>
      </c>
      <c r="F509" s="123" t="s">
        <v>1092</v>
      </c>
      <c r="I509" s="122"/>
      <c r="L509" s="3"/>
      <c r="M509" s="121"/>
      <c r="N509" s="120"/>
      <c r="O509" s="120"/>
      <c r="P509" s="120"/>
      <c r="Q509" s="120"/>
      <c r="R509" s="120"/>
      <c r="S509" s="120"/>
      <c r="T509" s="119"/>
      <c r="AT509" s="103" t="s">
        <v>110</v>
      </c>
      <c r="AU509" s="103" t="s">
        <v>0</v>
      </c>
    </row>
    <row r="510" spans="2:65" s="2" customFormat="1" ht="7" customHeight="1">
      <c r="B510" s="5"/>
      <c r="C510" s="4"/>
      <c r="D510" s="4"/>
      <c r="E510" s="4"/>
      <c r="F510" s="4"/>
      <c r="G510" s="4"/>
      <c r="H510" s="4"/>
      <c r="I510" s="4"/>
      <c r="J510" s="4"/>
      <c r="K510" s="4"/>
      <c r="L510" s="3"/>
    </row>
  </sheetData>
  <sheetProtection algorithmName="SHA-512" hashValue="PvNGVuTHDEMvzevKiU5BNO1EHOJQuImtJwNBgbE1Wy2b5f8n0CiKmR+mzAx50/GFYaoNwW2/slN7mj2bbSKRiw==" saltValue="YnHCbEgxQLVpyRvd1UDWNnyW80qZHhX9lBWJ8V/NR7BQ5bIqA0JBCS3FVV5VWXYmplZNeTX/aFXAP+S/0ziFXQ==" spinCount="100000" sheet="1" objects="1" scenarios="1" formatColumns="0" formatRows="0" autoFilter="0"/>
  <autoFilter ref="C96:K509" xr:uid="{00000000-0009-0000-0000-000003000000}"/>
  <mergeCells count="12">
    <mergeCell ref="E20:H20"/>
    <mergeCell ref="E29:H29"/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</mergeCells>
  <hyperlinks>
    <hyperlink ref="F102" r:id="rId1" xr:uid="{D787CEB7-E08B-470B-87F7-66A18EEB5410}"/>
    <hyperlink ref="F106" r:id="rId2" xr:uid="{E2C45076-0F7F-45F4-AA50-9869F752262F}"/>
    <hyperlink ref="F115" r:id="rId3" xr:uid="{56B0533B-31EA-4FDF-AE4F-73C7DD30F1D6}"/>
    <hyperlink ref="F125" r:id="rId4" xr:uid="{BC14EF17-9E52-42C9-A40A-90A6E9286BA0}"/>
    <hyperlink ref="F132" r:id="rId5" xr:uid="{38F7668C-DFF2-4AC6-B6E7-AE0BE713F526}"/>
    <hyperlink ref="F139" r:id="rId6" xr:uid="{DD8E6BA8-ADAA-4744-AC0C-F3D01D53FD13}"/>
    <hyperlink ref="F143" r:id="rId7" xr:uid="{70C8A885-3F5E-419D-B851-3C624C435C12}"/>
    <hyperlink ref="F156" r:id="rId8" xr:uid="{3B480402-668B-4076-BB65-04FF83F8EBC3}"/>
    <hyperlink ref="F163" r:id="rId9" xr:uid="{47AA98CF-B444-44FB-BE92-071018187ADA}"/>
    <hyperlink ref="F170" r:id="rId10" xr:uid="{3BE42023-58DC-424B-84B4-13B60822A4AD}"/>
    <hyperlink ref="F177" r:id="rId11" xr:uid="{236B9090-DC22-4392-BA97-B3E18DCBDFDC}"/>
    <hyperlink ref="F184" r:id="rId12" xr:uid="{BFA1C91E-9592-467E-A45F-6D36C03EEC2B}"/>
    <hyperlink ref="F190" r:id="rId13" xr:uid="{70BC71F9-619E-4BC9-87D4-0032666F866C}"/>
    <hyperlink ref="F196" r:id="rId14" xr:uid="{9340337C-8BD3-4422-AD8D-995603A6BCFB}"/>
    <hyperlink ref="F209" r:id="rId15" xr:uid="{75A16A32-4A49-4C13-80C6-EF22D7BD823D}"/>
    <hyperlink ref="F216" r:id="rId16" xr:uid="{F47A8E1A-ABC5-4DBC-858D-C7E05A964A51}"/>
    <hyperlink ref="F224" r:id="rId17" xr:uid="{3B35F506-F064-4ED5-A2EC-B24D08C77AA3}"/>
    <hyperlink ref="F229" r:id="rId18" xr:uid="{4E6B6FC7-A235-4477-96FA-9A8C33D739C2}"/>
    <hyperlink ref="F236" r:id="rId19" xr:uid="{3AEBB7CD-2558-4CC8-AFB6-A440EDA875D0}"/>
    <hyperlink ref="F241" r:id="rId20" xr:uid="{15D3ECF2-6604-4895-8361-FD9FCBF6263B}"/>
    <hyperlink ref="F252" r:id="rId21" xr:uid="{95331B26-05BE-46B1-8F0E-5ABDD8135797}"/>
    <hyperlink ref="F259" r:id="rId22" xr:uid="{DFBB6242-9588-4AD7-994F-E88F63395E78}"/>
    <hyperlink ref="F266" r:id="rId23" xr:uid="{73B4EC25-527A-4082-97FA-BDB8285C7445}"/>
    <hyperlink ref="F278" r:id="rId24" xr:uid="{CD037F20-A05D-4E24-AD21-1D0D8C4A2CD3}"/>
    <hyperlink ref="F293" r:id="rId25" xr:uid="{AC158912-624B-4A4F-AF3A-E2C2CCE87F44}"/>
    <hyperlink ref="F302" r:id="rId26" xr:uid="{6102D8E0-2404-4E46-BECD-5DB8FA8A43D9}"/>
    <hyperlink ref="F306" r:id="rId27" xr:uid="{B9CB79B5-549B-4E15-A06A-9B1A1EA33A50}"/>
    <hyperlink ref="F310" r:id="rId28" xr:uid="{D0602680-CE46-41D4-900C-AD0DACD8C2AC}"/>
    <hyperlink ref="F317" r:id="rId29" xr:uid="{09A8CBAE-508C-40BE-8C95-1F7829B7B96F}"/>
    <hyperlink ref="F323" r:id="rId30" xr:uid="{B9F0E1E6-317C-4130-AAB3-5FC1F534C3C1}"/>
    <hyperlink ref="F327" r:id="rId31" xr:uid="{EDEF71EB-E4AB-4413-896C-DC063FF1A4F3}"/>
    <hyperlink ref="F331" r:id="rId32" xr:uid="{681818E5-5D5D-40AE-B00D-65D055AD9561}"/>
    <hyperlink ref="F336" r:id="rId33" xr:uid="{FE7B94CE-49FA-4E12-8F6D-05FE32B0FE1C}"/>
    <hyperlink ref="F341" r:id="rId34" xr:uid="{B86C8648-CB5E-44E1-BA79-B47985586FE1}"/>
    <hyperlink ref="F351" r:id="rId35" xr:uid="{17972597-0145-4103-91E1-2921A2687A5A}"/>
    <hyperlink ref="F359" r:id="rId36" xr:uid="{DC1312C1-0E5D-4F19-B7E6-5890634A9FF7}"/>
    <hyperlink ref="F363" r:id="rId37" xr:uid="{37268567-90C3-4203-9BE9-211E15704817}"/>
    <hyperlink ref="F369" r:id="rId38" xr:uid="{8FDE9D99-4928-4CD3-891E-5C45566F3B7A}"/>
    <hyperlink ref="F376" r:id="rId39" xr:uid="{F772EE1A-AC42-48EC-B86D-CD80DBF69BEB}"/>
    <hyperlink ref="F381" r:id="rId40" xr:uid="{6D21F546-DE0C-4281-8331-23582706657C}"/>
    <hyperlink ref="F388" r:id="rId41" xr:uid="{E8368E9D-85D7-49EC-86FA-DCF0278AAECB}"/>
    <hyperlink ref="F394" r:id="rId42" xr:uid="{15171F85-1F15-415E-8915-8A8950EA5629}"/>
    <hyperlink ref="F403" r:id="rId43" xr:uid="{C42F06EC-2928-42AA-9D73-865638D9F4BB}"/>
    <hyperlink ref="F408" r:id="rId44" xr:uid="{BE1D1874-A097-4255-876B-37E8B42C5ECB}"/>
    <hyperlink ref="F422" r:id="rId45" xr:uid="{C8BEAEBB-833D-4581-AF0A-F4FCAAA9839A}"/>
    <hyperlink ref="F430" r:id="rId46" xr:uid="{45310A81-A475-429E-A070-898DD82F011C}"/>
    <hyperlink ref="F435" r:id="rId47" xr:uid="{BB256B8F-722D-4E2A-A831-8E84954ABCA6}"/>
    <hyperlink ref="F440" r:id="rId48" xr:uid="{C27C6BB2-A304-45AC-99BA-92EF4536CD01}"/>
    <hyperlink ref="F447" r:id="rId49" xr:uid="{399957D3-540F-41CD-B9EF-E1A16CA00059}"/>
    <hyperlink ref="F454" r:id="rId50" xr:uid="{D9984E63-7B10-4B92-9F74-17DCD4D3CF7E}"/>
    <hyperlink ref="F457" r:id="rId51" xr:uid="{23F7673D-20C2-44B7-964D-3784F1246FFB}"/>
    <hyperlink ref="F462" r:id="rId52" xr:uid="{1D26822B-8083-4AFD-B95E-18A344024445}"/>
    <hyperlink ref="F472" r:id="rId53" xr:uid="{ED53EE64-D8AE-4F0F-9393-5C3F85746F31}"/>
    <hyperlink ref="F475" r:id="rId54" xr:uid="{3C60EDBF-37F0-4072-9593-832230375F08}"/>
    <hyperlink ref="F479" r:id="rId55" xr:uid="{5ADB895F-72FC-42B7-A0D5-912CCBF6F6F6}"/>
    <hyperlink ref="F482" r:id="rId56" xr:uid="{245D7F92-FA81-4B00-A3F8-CC94CED4881A}"/>
    <hyperlink ref="F487" r:id="rId57" xr:uid="{F7CE16E4-F78B-413C-9870-C300A51A6815}"/>
    <hyperlink ref="F490" r:id="rId58" xr:uid="{301265FC-3384-4F72-9171-FAAA62743895}"/>
    <hyperlink ref="F494" r:id="rId59" xr:uid="{40CF62BE-8CDE-4992-8CF3-551A7071329A}"/>
    <hyperlink ref="F497" r:id="rId60" xr:uid="{A6550F1B-7460-489F-8AE8-C09C6EB1D6B5}"/>
    <hyperlink ref="F500" r:id="rId61" xr:uid="{EC6EFB2A-0469-4A56-A7A0-712A47856DE6}"/>
    <hyperlink ref="F504" r:id="rId62" xr:uid="{41C7D4CB-E384-4677-99D5-911B623AE4C9}"/>
    <hyperlink ref="F509" r:id="rId63" xr:uid="{4E0DA75E-C816-459F-BDA1-87EFCBFFE64A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1A236-6DA9-4841-B7E9-0B12FA745985}">
  <sheetPr>
    <pageSetUpPr fitToPage="1"/>
  </sheetPr>
  <dimension ref="B2:BM117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20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ht="12" customHeight="1">
      <c r="B8" s="100"/>
      <c r="D8" s="67" t="s">
        <v>863</v>
      </c>
      <c r="L8" s="100"/>
    </row>
    <row r="9" spans="2:46" s="2" customFormat="1" ht="16.5" customHeight="1">
      <c r="B9" s="3"/>
      <c r="E9" s="211" t="s">
        <v>862</v>
      </c>
      <c r="F9" s="210"/>
      <c r="G9" s="210"/>
      <c r="H9" s="210"/>
      <c r="L9" s="3"/>
    </row>
    <row r="10" spans="2:46" s="2" customFormat="1" ht="12" customHeight="1">
      <c r="B10" s="3"/>
      <c r="D10" s="67" t="s">
        <v>861</v>
      </c>
      <c r="L10" s="3"/>
    </row>
    <row r="11" spans="2:46" s="2" customFormat="1" ht="16.5" customHeight="1">
      <c r="B11" s="3"/>
      <c r="E11" s="75" t="s">
        <v>1442</v>
      </c>
      <c r="F11" s="210"/>
      <c r="G11" s="210"/>
      <c r="H11" s="210"/>
      <c r="L11" s="3"/>
    </row>
    <row r="12" spans="2:46" s="2" customFormat="1">
      <c r="B12" s="3"/>
      <c r="L12" s="3"/>
    </row>
    <row r="13" spans="2:46" s="2" customFormat="1" ht="12" customHeight="1">
      <c r="B13" s="3"/>
      <c r="D13" s="67" t="s">
        <v>96</v>
      </c>
      <c r="F13" s="25" t="s">
        <v>1</v>
      </c>
      <c r="I13" s="67" t="s">
        <v>95</v>
      </c>
      <c r="J13" s="25" t="s">
        <v>1</v>
      </c>
      <c r="L13" s="3"/>
    </row>
    <row r="14" spans="2:46" s="2" customFormat="1" ht="12" customHeight="1">
      <c r="B14" s="3"/>
      <c r="D14" s="67" t="s">
        <v>63</v>
      </c>
      <c r="F14" s="25" t="s">
        <v>84</v>
      </c>
      <c r="I14" s="67" t="s">
        <v>62</v>
      </c>
      <c r="J14" s="209" t="str">
        <f>'Rekapitulace stavby'!AN8</f>
        <v>27. 6. 2025</v>
      </c>
      <c r="L14" s="3"/>
    </row>
    <row r="15" spans="2:46" s="2" customFormat="1" ht="10.8" customHeight="1">
      <c r="B15" s="3"/>
      <c r="L15" s="3"/>
    </row>
    <row r="16" spans="2:46" s="2" customFormat="1" ht="12" customHeight="1">
      <c r="B16" s="3"/>
      <c r="D16" s="67" t="s">
        <v>61</v>
      </c>
      <c r="I16" s="67" t="s">
        <v>86</v>
      </c>
      <c r="J16" s="25" t="s">
        <v>93</v>
      </c>
      <c r="L16" s="3"/>
    </row>
    <row r="17" spans="2:12" s="2" customFormat="1" ht="18" customHeight="1">
      <c r="B17" s="3"/>
      <c r="E17" s="25" t="s">
        <v>92</v>
      </c>
      <c r="I17" s="67" t="s">
        <v>83</v>
      </c>
      <c r="J17" s="25" t="s">
        <v>1</v>
      </c>
      <c r="L17" s="3"/>
    </row>
    <row r="18" spans="2:12" s="2" customFormat="1" ht="7" customHeight="1">
      <c r="B18" s="3"/>
      <c r="L18" s="3"/>
    </row>
    <row r="19" spans="2:12" s="2" customFormat="1" ht="12" customHeight="1">
      <c r="B19" s="3"/>
      <c r="D19" s="67" t="s">
        <v>58</v>
      </c>
      <c r="I19" s="67" t="s">
        <v>86</v>
      </c>
      <c r="J19" s="107" t="str">
        <f>'Rekapitulace stavby'!AN13</f>
        <v>Vyplň údaj</v>
      </c>
      <c r="L19" s="3"/>
    </row>
    <row r="20" spans="2:12" s="2" customFormat="1" ht="18" customHeight="1">
      <c r="B20" s="3"/>
      <c r="E20" s="238" t="str">
        <f>'Rekapitulace stavby'!E14</f>
        <v>Vyplň údaj</v>
      </c>
      <c r="F20" s="112"/>
      <c r="G20" s="112"/>
      <c r="H20" s="112"/>
      <c r="I20" s="67" t="s">
        <v>83</v>
      </c>
      <c r="J20" s="107" t="str">
        <f>'Rekapitulace stavby'!AN14</f>
        <v>Vyplň údaj</v>
      </c>
      <c r="L20" s="3"/>
    </row>
    <row r="21" spans="2:12" s="2" customFormat="1" ht="7" customHeight="1">
      <c r="B21" s="3"/>
      <c r="L21" s="3"/>
    </row>
    <row r="22" spans="2:12" s="2" customFormat="1" ht="12" customHeight="1">
      <c r="B22" s="3"/>
      <c r="D22" s="67" t="s">
        <v>60</v>
      </c>
      <c r="I22" s="67" t="s">
        <v>86</v>
      </c>
      <c r="J22" s="25" t="s">
        <v>90</v>
      </c>
      <c r="L22" s="3"/>
    </row>
    <row r="23" spans="2:12" s="2" customFormat="1" ht="18" customHeight="1">
      <c r="B23" s="3"/>
      <c r="E23" s="25" t="s">
        <v>88</v>
      </c>
      <c r="I23" s="67" t="s">
        <v>83</v>
      </c>
      <c r="J23" s="25" t="s">
        <v>87</v>
      </c>
      <c r="L23" s="3"/>
    </row>
    <row r="24" spans="2:12" s="2" customFormat="1" ht="7" customHeight="1">
      <c r="B24" s="3"/>
      <c r="L24" s="3"/>
    </row>
    <row r="25" spans="2:12" s="2" customFormat="1" ht="12" customHeight="1">
      <c r="B25" s="3"/>
      <c r="D25" s="67" t="s">
        <v>57</v>
      </c>
      <c r="I25" s="67" t="s">
        <v>86</v>
      </c>
      <c r="J25" s="25" t="str">
        <f>IF('Rekapitulace stavby'!AN19="","",'Rekapitulace stavby'!AN19)</f>
        <v/>
      </c>
      <c r="L25" s="3"/>
    </row>
    <row r="26" spans="2:12" s="2" customFormat="1" ht="18" customHeight="1">
      <c r="B26" s="3"/>
      <c r="E26" s="25" t="str">
        <f>IF('Rekapitulace stavby'!E20="","",'Rekapitulace stavby'!E20)</f>
        <v xml:space="preserve"> </v>
      </c>
      <c r="I26" s="67" t="s">
        <v>83</v>
      </c>
      <c r="J26" s="25" t="str">
        <f>IF('Rekapitulace stavby'!AN20="","",'Rekapitulace stavby'!AN20)</f>
        <v/>
      </c>
      <c r="L26" s="3"/>
    </row>
    <row r="27" spans="2:12" s="2" customFormat="1" ht="7" customHeight="1">
      <c r="B27" s="3"/>
      <c r="L27" s="3"/>
    </row>
    <row r="28" spans="2:12" s="2" customFormat="1" ht="12" customHeight="1">
      <c r="B28" s="3"/>
      <c r="D28" s="67" t="s">
        <v>81</v>
      </c>
      <c r="L28" s="3"/>
    </row>
    <row r="29" spans="2:12" s="236" customFormat="1" ht="71.25" customHeight="1">
      <c r="B29" s="237"/>
      <c r="E29" s="102" t="s">
        <v>80</v>
      </c>
      <c r="F29" s="102"/>
      <c r="G29" s="102"/>
      <c r="H29" s="102"/>
      <c r="L29" s="237"/>
    </row>
    <row r="30" spans="2:12" s="2" customFormat="1" ht="7" customHeight="1">
      <c r="B30" s="3"/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25.45" customHeight="1">
      <c r="B32" s="3"/>
      <c r="D32" s="235" t="s">
        <v>79</v>
      </c>
      <c r="J32" s="222">
        <f>ROUND(J89, 2)</f>
        <v>0</v>
      </c>
      <c r="L32" s="3"/>
    </row>
    <row r="33" spans="2:12" s="2" customFormat="1" ht="7" customHeight="1">
      <c r="B33" s="3"/>
      <c r="D33" s="51"/>
      <c r="E33" s="51"/>
      <c r="F33" s="51"/>
      <c r="G33" s="51"/>
      <c r="H33" s="51"/>
      <c r="I33" s="51"/>
      <c r="J33" s="51"/>
      <c r="K33" s="51"/>
      <c r="L33" s="3"/>
    </row>
    <row r="34" spans="2:12" s="2" customFormat="1" ht="14.4" customHeight="1">
      <c r="B34" s="3"/>
      <c r="F34" s="234" t="s">
        <v>77</v>
      </c>
      <c r="I34" s="234" t="s">
        <v>78</v>
      </c>
      <c r="J34" s="234" t="s">
        <v>76</v>
      </c>
      <c r="L34" s="3"/>
    </row>
    <row r="35" spans="2:12" s="2" customFormat="1" ht="14.4" customHeight="1">
      <c r="B35" s="3"/>
      <c r="D35" s="233" t="s">
        <v>75</v>
      </c>
      <c r="E35" s="67" t="s">
        <v>74</v>
      </c>
      <c r="F35" s="27">
        <f>ROUND((SUM(BE89:BE116)),  2)</f>
        <v>0</v>
      </c>
      <c r="I35" s="232">
        <v>0.21</v>
      </c>
      <c r="J35" s="27">
        <f>ROUND(((SUM(BE89:BE116))*I35),  2)</f>
        <v>0</v>
      </c>
      <c r="L35" s="3"/>
    </row>
    <row r="36" spans="2:12" s="2" customFormat="1" ht="14.4" customHeight="1">
      <c r="B36" s="3"/>
      <c r="E36" s="67" t="s">
        <v>73</v>
      </c>
      <c r="F36" s="27">
        <f>ROUND((SUM(BF89:BF116)),  2)</f>
        <v>0</v>
      </c>
      <c r="I36" s="232">
        <v>0.12</v>
      </c>
      <c r="J36" s="27">
        <f>ROUND(((SUM(BF89:BF116))*I36),  2)</f>
        <v>0</v>
      </c>
      <c r="L36" s="3"/>
    </row>
    <row r="37" spans="2:12" s="2" customFormat="1" ht="14.4" hidden="1" customHeight="1">
      <c r="B37" s="3"/>
      <c r="E37" s="67" t="s">
        <v>72</v>
      </c>
      <c r="F37" s="27">
        <f>ROUND((SUM(BG89:BG116)),  2)</f>
        <v>0</v>
      </c>
      <c r="I37" s="232">
        <v>0.21</v>
      </c>
      <c r="J37" s="27">
        <f>0</f>
        <v>0</v>
      </c>
      <c r="L37" s="3"/>
    </row>
    <row r="38" spans="2:12" s="2" customFormat="1" ht="14.4" hidden="1" customHeight="1">
      <c r="B38" s="3"/>
      <c r="E38" s="67" t="s">
        <v>71</v>
      </c>
      <c r="F38" s="27">
        <f>ROUND((SUM(BH89:BH116)),  2)</f>
        <v>0</v>
      </c>
      <c r="I38" s="232">
        <v>0.12</v>
      </c>
      <c r="J38" s="27">
        <f>0</f>
        <v>0</v>
      </c>
      <c r="L38" s="3"/>
    </row>
    <row r="39" spans="2:12" s="2" customFormat="1" ht="14.4" hidden="1" customHeight="1">
      <c r="B39" s="3"/>
      <c r="E39" s="67" t="s">
        <v>70</v>
      </c>
      <c r="F39" s="27">
        <f>ROUND((SUM(BI89:BI116)),  2)</f>
        <v>0</v>
      </c>
      <c r="I39" s="232">
        <v>0</v>
      </c>
      <c r="J39" s="27">
        <f>0</f>
        <v>0</v>
      </c>
      <c r="L39" s="3"/>
    </row>
    <row r="40" spans="2:12" s="2" customFormat="1" ht="7" customHeight="1">
      <c r="B40" s="3"/>
      <c r="L40" s="3"/>
    </row>
    <row r="41" spans="2:12" s="2" customFormat="1" ht="25.45" customHeight="1">
      <c r="B41" s="3"/>
      <c r="C41" s="224"/>
      <c r="D41" s="231" t="s">
        <v>69</v>
      </c>
      <c r="E41" s="60"/>
      <c r="F41" s="60"/>
      <c r="G41" s="230" t="s">
        <v>68</v>
      </c>
      <c r="H41" s="229" t="s">
        <v>67</v>
      </c>
      <c r="I41" s="60"/>
      <c r="J41" s="228">
        <f>SUM(J32:J39)</f>
        <v>0</v>
      </c>
      <c r="K41" s="227"/>
      <c r="L41" s="3"/>
    </row>
    <row r="42" spans="2:12" s="2" customFormat="1" ht="14.4" customHeight="1">
      <c r="B42" s="5"/>
      <c r="C42" s="4"/>
      <c r="D42" s="4"/>
      <c r="E42" s="4"/>
      <c r="F42" s="4"/>
      <c r="G42" s="4"/>
      <c r="H42" s="4"/>
      <c r="I42" s="4"/>
      <c r="J42" s="4"/>
      <c r="K42" s="4"/>
      <c r="L42" s="3"/>
    </row>
    <row r="46" spans="2:12" s="2" customFormat="1" ht="7" customHeight="1">
      <c r="B46" s="79"/>
      <c r="C46" s="78"/>
      <c r="D46" s="78"/>
      <c r="E46" s="78"/>
      <c r="F46" s="78"/>
      <c r="G46" s="78"/>
      <c r="H46" s="78"/>
      <c r="I46" s="78"/>
      <c r="J46" s="78"/>
      <c r="K46" s="78"/>
      <c r="L46" s="3"/>
    </row>
    <row r="47" spans="2:12" s="2" customFormat="1" ht="25" customHeight="1">
      <c r="B47" s="3"/>
      <c r="C47" s="77" t="s">
        <v>878</v>
      </c>
      <c r="L47" s="3"/>
    </row>
    <row r="48" spans="2:12" s="2" customFormat="1" ht="7" customHeight="1">
      <c r="B48" s="3"/>
      <c r="L48" s="3"/>
    </row>
    <row r="49" spans="2:47" s="2" customFormat="1" ht="12" customHeight="1">
      <c r="B49" s="3"/>
      <c r="C49" s="67" t="s">
        <v>64</v>
      </c>
      <c r="L49" s="3"/>
    </row>
    <row r="50" spans="2:47" s="2" customFormat="1" ht="16.5" customHeight="1">
      <c r="B50" s="3"/>
      <c r="E50" s="211" t="str">
        <f>E7</f>
        <v>RB - KANALIZACE - JIH - revize 10-2025</v>
      </c>
      <c r="F50" s="212"/>
      <c r="G50" s="212"/>
      <c r="H50" s="212"/>
      <c r="L50" s="3"/>
    </row>
    <row r="51" spans="2:47" ht="12" customHeight="1">
      <c r="B51" s="100"/>
      <c r="C51" s="67" t="s">
        <v>863</v>
      </c>
      <c r="L51" s="100"/>
    </row>
    <row r="52" spans="2:47" s="2" customFormat="1" ht="16.5" customHeight="1">
      <c r="B52" s="3"/>
      <c r="E52" s="211" t="s">
        <v>862</v>
      </c>
      <c r="F52" s="210"/>
      <c r="G52" s="210"/>
      <c r="H52" s="210"/>
      <c r="L52" s="3"/>
    </row>
    <row r="53" spans="2:47" s="2" customFormat="1" ht="12" customHeight="1">
      <c r="B53" s="3"/>
      <c r="C53" s="67" t="s">
        <v>861</v>
      </c>
      <c r="L53" s="3"/>
    </row>
    <row r="54" spans="2:47" s="2" customFormat="1" ht="16.5" customHeight="1">
      <c r="B54" s="3"/>
      <c r="E54" s="75" t="str">
        <f>E11</f>
        <v>SO 1.K - Obnova komunikace III. třídy - provizorní povrch</v>
      </c>
      <c r="F54" s="210"/>
      <c r="G54" s="210"/>
      <c r="H54" s="210"/>
      <c r="L54" s="3"/>
    </row>
    <row r="55" spans="2:47" s="2" customFormat="1" ht="7" customHeight="1">
      <c r="B55" s="3"/>
      <c r="L55" s="3"/>
    </row>
    <row r="56" spans="2:47" s="2" customFormat="1" ht="12" customHeight="1">
      <c r="B56" s="3"/>
      <c r="C56" s="67" t="s">
        <v>63</v>
      </c>
      <c r="F56" s="25" t="str">
        <f>F14</f>
        <v xml:space="preserve"> </v>
      </c>
      <c r="I56" s="67" t="s">
        <v>62</v>
      </c>
      <c r="J56" s="209" t="str">
        <f>IF(J14="","",J14)</f>
        <v>27. 6. 2025</v>
      </c>
      <c r="L56" s="3"/>
    </row>
    <row r="57" spans="2:47" s="2" customFormat="1" ht="7" customHeight="1">
      <c r="B57" s="3"/>
      <c r="L57" s="3"/>
    </row>
    <row r="58" spans="2:47" s="2" customFormat="1" ht="15.15" customHeight="1">
      <c r="B58" s="3"/>
      <c r="C58" s="67" t="s">
        <v>61</v>
      </c>
      <c r="F58" s="25" t="str">
        <f>E17</f>
        <v>Obec Rohovládová Bělá</v>
      </c>
      <c r="I58" s="67" t="s">
        <v>60</v>
      </c>
      <c r="J58" s="208" t="str">
        <f>E23</f>
        <v>PLP Projektstav s.r.o.</v>
      </c>
      <c r="L58" s="3"/>
    </row>
    <row r="59" spans="2:47" s="2" customFormat="1" ht="15.15" customHeight="1">
      <c r="B59" s="3"/>
      <c r="C59" s="67" t="s">
        <v>58</v>
      </c>
      <c r="F59" s="25" t="str">
        <f>IF(E20="","",E20)</f>
        <v>Vyplň údaj</v>
      </c>
      <c r="I59" s="67" t="s">
        <v>57</v>
      </c>
      <c r="J59" s="208" t="str">
        <f>E26</f>
        <v xml:space="preserve"> </v>
      </c>
      <c r="L59" s="3"/>
    </row>
    <row r="60" spans="2:47" s="2" customFormat="1" ht="10.3" customHeight="1">
      <c r="B60" s="3"/>
      <c r="L60" s="3"/>
    </row>
    <row r="61" spans="2:47" s="2" customFormat="1" ht="29.25" customHeight="1">
      <c r="B61" s="3"/>
      <c r="C61" s="226" t="s">
        <v>877</v>
      </c>
      <c r="D61" s="224"/>
      <c r="E61" s="224"/>
      <c r="F61" s="224"/>
      <c r="G61" s="224"/>
      <c r="H61" s="224"/>
      <c r="I61" s="224"/>
      <c r="J61" s="225" t="s">
        <v>856</v>
      </c>
      <c r="K61" s="224"/>
      <c r="L61" s="3"/>
    </row>
    <row r="62" spans="2:47" s="2" customFormat="1" ht="10.3" customHeight="1">
      <c r="B62" s="3"/>
      <c r="L62" s="3"/>
    </row>
    <row r="63" spans="2:47" s="2" customFormat="1" ht="22.8" customHeight="1">
      <c r="B63" s="3"/>
      <c r="C63" s="223" t="s">
        <v>39</v>
      </c>
      <c r="J63" s="222">
        <f>J89</f>
        <v>0</v>
      </c>
      <c r="L63" s="3"/>
      <c r="AU63" s="103" t="s">
        <v>847</v>
      </c>
    </row>
    <row r="64" spans="2:47" s="217" customFormat="1" ht="25" customHeight="1">
      <c r="B64" s="218"/>
      <c r="D64" s="221" t="s">
        <v>876</v>
      </c>
      <c r="E64" s="220"/>
      <c r="F64" s="220"/>
      <c r="G64" s="220"/>
      <c r="H64" s="220"/>
      <c r="I64" s="220"/>
      <c r="J64" s="219">
        <f>J90</f>
        <v>0</v>
      </c>
      <c r="L64" s="218"/>
    </row>
    <row r="65" spans="2:12" s="35" customFormat="1" ht="19.899999999999999" customHeight="1">
      <c r="B65" s="213"/>
      <c r="D65" s="216" t="s">
        <v>875</v>
      </c>
      <c r="E65" s="215"/>
      <c r="F65" s="215"/>
      <c r="G65" s="215"/>
      <c r="H65" s="215"/>
      <c r="I65" s="215"/>
      <c r="J65" s="214">
        <f>J91</f>
        <v>0</v>
      </c>
      <c r="L65" s="213"/>
    </row>
    <row r="66" spans="2:12" s="35" customFormat="1" ht="19.899999999999999" customHeight="1">
      <c r="B66" s="213"/>
      <c r="D66" s="216" t="s">
        <v>871</v>
      </c>
      <c r="E66" s="215"/>
      <c r="F66" s="215"/>
      <c r="G66" s="215"/>
      <c r="H66" s="215"/>
      <c r="I66" s="215"/>
      <c r="J66" s="214">
        <f>J92</f>
        <v>0</v>
      </c>
      <c r="L66" s="213"/>
    </row>
    <row r="67" spans="2:12" s="35" customFormat="1" ht="19.899999999999999" customHeight="1">
      <c r="B67" s="213"/>
      <c r="D67" s="216" t="s">
        <v>869</v>
      </c>
      <c r="E67" s="215"/>
      <c r="F67" s="215"/>
      <c r="G67" s="215"/>
      <c r="H67" s="215"/>
      <c r="I67" s="215"/>
      <c r="J67" s="214">
        <f>J109</f>
        <v>0</v>
      </c>
      <c r="L67" s="213"/>
    </row>
    <row r="68" spans="2:12" s="2" customFormat="1" ht="21.85" customHeight="1">
      <c r="B68" s="3"/>
      <c r="L68" s="3"/>
    </row>
    <row r="69" spans="2:12" s="2" customFormat="1" ht="7" customHeight="1">
      <c r="B69" s="5"/>
      <c r="C69" s="4"/>
      <c r="D69" s="4"/>
      <c r="E69" s="4"/>
      <c r="F69" s="4"/>
      <c r="G69" s="4"/>
      <c r="H69" s="4"/>
      <c r="I69" s="4"/>
      <c r="J69" s="4"/>
      <c r="K69" s="4"/>
      <c r="L69" s="3"/>
    </row>
    <row r="73" spans="2:12" s="2" customFormat="1" ht="7" customHeight="1">
      <c r="B73" s="79"/>
      <c r="C73" s="78"/>
      <c r="D73" s="78"/>
      <c r="E73" s="78"/>
      <c r="F73" s="78"/>
      <c r="G73" s="78"/>
      <c r="H73" s="78"/>
      <c r="I73" s="78"/>
      <c r="J73" s="78"/>
      <c r="K73" s="78"/>
      <c r="L73" s="3"/>
    </row>
    <row r="74" spans="2:12" s="2" customFormat="1" ht="25" customHeight="1">
      <c r="B74" s="3"/>
      <c r="C74" s="77" t="s">
        <v>864</v>
      </c>
      <c r="L74" s="3"/>
    </row>
    <row r="75" spans="2:12" s="2" customFormat="1" ht="7" customHeight="1">
      <c r="B75" s="3"/>
      <c r="L75" s="3"/>
    </row>
    <row r="76" spans="2:12" s="2" customFormat="1" ht="12" customHeight="1">
      <c r="B76" s="3"/>
      <c r="C76" s="67" t="s">
        <v>64</v>
      </c>
      <c r="L76" s="3"/>
    </row>
    <row r="77" spans="2:12" s="2" customFormat="1" ht="16.5" customHeight="1">
      <c r="B77" s="3"/>
      <c r="E77" s="211" t="str">
        <f>E7</f>
        <v>RB - KANALIZACE - JIH - revize 10-2025</v>
      </c>
      <c r="F77" s="212"/>
      <c r="G77" s="212"/>
      <c r="H77" s="212"/>
      <c r="L77" s="3"/>
    </row>
    <row r="78" spans="2:12" ht="12" customHeight="1">
      <c r="B78" s="100"/>
      <c r="C78" s="67" t="s">
        <v>863</v>
      </c>
      <c r="L78" s="100"/>
    </row>
    <row r="79" spans="2:12" s="2" customFormat="1" ht="16.5" customHeight="1">
      <c r="B79" s="3"/>
      <c r="E79" s="211" t="s">
        <v>862</v>
      </c>
      <c r="F79" s="210"/>
      <c r="G79" s="210"/>
      <c r="H79" s="210"/>
      <c r="L79" s="3"/>
    </row>
    <row r="80" spans="2:12" s="2" customFormat="1" ht="12" customHeight="1">
      <c r="B80" s="3"/>
      <c r="C80" s="67" t="s">
        <v>861</v>
      </c>
      <c r="L80" s="3"/>
    </row>
    <row r="81" spans="2:65" s="2" customFormat="1" ht="16.5" customHeight="1">
      <c r="B81" s="3"/>
      <c r="E81" s="75" t="str">
        <f>E11</f>
        <v>SO 1.K - Obnova komunikace III. třídy - provizorní povrch</v>
      </c>
      <c r="F81" s="210"/>
      <c r="G81" s="210"/>
      <c r="H81" s="210"/>
      <c r="L81" s="3"/>
    </row>
    <row r="82" spans="2:65" s="2" customFormat="1" ht="7" customHeight="1">
      <c r="B82" s="3"/>
      <c r="L82" s="3"/>
    </row>
    <row r="83" spans="2:65" s="2" customFormat="1" ht="12" customHeight="1">
      <c r="B83" s="3"/>
      <c r="C83" s="67" t="s">
        <v>63</v>
      </c>
      <c r="F83" s="25" t="str">
        <f>F14</f>
        <v xml:space="preserve"> </v>
      </c>
      <c r="I83" s="67" t="s">
        <v>62</v>
      </c>
      <c r="J83" s="209" t="str">
        <f>IF(J14="","",J14)</f>
        <v>27. 6. 2025</v>
      </c>
      <c r="L83" s="3"/>
    </row>
    <row r="84" spans="2:65" s="2" customFormat="1" ht="7" customHeight="1">
      <c r="B84" s="3"/>
      <c r="L84" s="3"/>
    </row>
    <row r="85" spans="2:65" s="2" customFormat="1" ht="15.15" customHeight="1">
      <c r="B85" s="3"/>
      <c r="C85" s="67" t="s">
        <v>61</v>
      </c>
      <c r="F85" s="25" t="str">
        <f>E17</f>
        <v>Obec Rohovládová Bělá</v>
      </c>
      <c r="I85" s="67" t="s">
        <v>60</v>
      </c>
      <c r="J85" s="208" t="str">
        <f>E23</f>
        <v>PLP Projektstav s.r.o.</v>
      </c>
      <c r="L85" s="3"/>
    </row>
    <row r="86" spans="2:65" s="2" customFormat="1" ht="15.15" customHeight="1">
      <c r="B86" s="3"/>
      <c r="C86" s="67" t="s">
        <v>58</v>
      </c>
      <c r="F86" s="25" t="str">
        <f>IF(E20="","",E20)</f>
        <v>Vyplň údaj</v>
      </c>
      <c r="I86" s="67" t="s">
        <v>57</v>
      </c>
      <c r="J86" s="208" t="str">
        <f>E26</f>
        <v xml:space="preserve"> </v>
      </c>
      <c r="L86" s="3"/>
    </row>
    <row r="87" spans="2:65" s="2" customFormat="1" ht="10.3" customHeight="1">
      <c r="B87" s="3"/>
      <c r="L87" s="3"/>
    </row>
    <row r="88" spans="2:65" s="202" customFormat="1" ht="29.25" customHeight="1">
      <c r="B88" s="203"/>
      <c r="C88" s="207" t="s">
        <v>860</v>
      </c>
      <c r="D88" s="206" t="s">
        <v>52</v>
      </c>
      <c r="E88" s="206" t="s">
        <v>56</v>
      </c>
      <c r="F88" s="206" t="s">
        <v>55</v>
      </c>
      <c r="G88" s="206" t="s">
        <v>859</v>
      </c>
      <c r="H88" s="206" t="s">
        <v>858</v>
      </c>
      <c r="I88" s="206" t="s">
        <v>857</v>
      </c>
      <c r="J88" s="205" t="s">
        <v>856</v>
      </c>
      <c r="K88" s="204" t="s">
        <v>855</v>
      </c>
      <c r="L88" s="203"/>
      <c r="M88" s="55" t="s">
        <v>1</v>
      </c>
      <c r="N88" s="54" t="s">
        <v>75</v>
      </c>
      <c r="O88" s="54" t="s">
        <v>854</v>
      </c>
      <c r="P88" s="54" t="s">
        <v>853</v>
      </c>
      <c r="Q88" s="54" t="s">
        <v>852</v>
      </c>
      <c r="R88" s="54" t="s">
        <v>851</v>
      </c>
      <c r="S88" s="54" t="s">
        <v>850</v>
      </c>
      <c r="T88" s="53" t="s">
        <v>849</v>
      </c>
    </row>
    <row r="89" spans="2:65" s="2" customFormat="1" ht="22.8" customHeight="1">
      <c r="B89" s="3"/>
      <c r="C89" s="49" t="s">
        <v>848</v>
      </c>
      <c r="J89" s="201">
        <f>BK89</f>
        <v>0</v>
      </c>
      <c r="L89" s="3"/>
      <c r="M89" s="52"/>
      <c r="N89" s="51"/>
      <c r="O89" s="51"/>
      <c r="P89" s="200">
        <f>P90</f>
        <v>0</v>
      </c>
      <c r="Q89" s="51"/>
      <c r="R89" s="200">
        <f>R90</f>
        <v>0</v>
      </c>
      <c r="S89" s="51"/>
      <c r="T89" s="199">
        <f>T90</f>
        <v>0</v>
      </c>
      <c r="AT89" s="103" t="s">
        <v>34</v>
      </c>
      <c r="AU89" s="103" t="s">
        <v>847</v>
      </c>
      <c r="BK89" s="198">
        <f>BK90</f>
        <v>0</v>
      </c>
    </row>
    <row r="90" spans="2:65" s="142" customFormat="1" ht="25.9" customHeight="1">
      <c r="B90" s="149"/>
      <c r="D90" s="144" t="s">
        <v>34</v>
      </c>
      <c r="E90" s="154" t="s">
        <v>846</v>
      </c>
      <c r="F90" s="154" t="s">
        <v>845</v>
      </c>
      <c r="I90" s="151"/>
      <c r="J90" s="153">
        <f>BK90</f>
        <v>0</v>
      </c>
      <c r="L90" s="149"/>
      <c r="M90" s="148"/>
      <c r="P90" s="147">
        <f>P91+P92+P109</f>
        <v>0</v>
      </c>
      <c r="R90" s="147">
        <f>R91+R92+R109</f>
        <v>0</v>
      </c>
      <c r="T90" s="146">
        <f>T91+T92+T109</f>
        <v>0</v>
      </c>
      <c r="AR90" s="144" t="s">
        <v>5</v>
      </c>
      <c r="AT90" s="145" t="s">
        <v>34</v>
      </c>
      <c r="AU90" s="145" t="s">
        <v>38</v>
      </c>
      <c r="AY90" s="144" t="s">
        <v>116</v>
      </c>
      <c r="BK90" s="143">
        <f>BK91+BK92+BK109</f>
        <v>0</v>
      </c>
    </row>
    <row r="91" spans="2:65" s="142" customFormat="1" ht="22.8" customHeight="1">
      <c r="B91" s="149"/>
      <c r="D91" s="144" t="s">
        <v>34</v>
      </c>
      <c r="E91" s="152" t="s">
        <v>5</v>
      </c>
      <c r="F91" s="152" t="s">
        <v>844</v>
      </c>
      <c r="I91" s="151"/>
      <c r="J91" s="150">
        <f>BK91</f>
        <v>0</v>
      </c>
      <c r="L91" s="149"/>
      <c r="M91" s="148"/>
      <c r="P91" s="147">
        <v>0</v>
      </c>
      <c r="R91" s="147">
        <v>0</v>
      </c>
      <c r="T91" s="146">
        <v>0</v>
      </c>
      <c r="AR91" s="144" t="s">
        <v>5</v>
      </c>
      <c r="AT91" s="145" t="s">
        <v>34</v>
      </c>
      <c r="AU91" s="145" t="s">
        <v>5</v>
      </c>
      <c r="AY91" s="144" t="s">
        <v>116</v>
      </c>
      <c r="BK91" s="143">
        <v>0</v>
      </c>
    </row>
    <row r="92" spans="2:65" s="142" customFormat="1" ht="22.8" customHeight="1">
      <c r="B92" s="149"/>
      <c r="D92" s="144" t="s">
        <v>34</v>
      </c>
      <c r="E92" s="152" t="s">
        <v>432</v>
      </c>
      <c r="F92" s="152" t="s">
        <v>431</v>
      </c>
      <c r="I92" s="151"/>
      <c r="J92" s="150">
        <f>BK92</f>
        <v>0</v>
      </c>
      <c r="L92" s="149"/>
      <c r="M92" s="148"/>
      <c r="P92" s="147">
        <f>SUM(P93:P108)</f>
        <v>0</v>
      </c>
      <c r="R92" s="147">
        <f>SUM(R93:R108)</f>
        <v>0</v>
      </c>
      <c r="T92" s="146">
        <f>SUM(T93:T108)</f>
        <v>0</v>
      </c>
      <c r="AR92" s="144" t="s">
        <v>5</v>
      </c>
      <c r="AT92" s="145" t="s">
        <v>34</v>
      </c>
      <c r="AU92" s="145" t="s">
        <v>5</v>
      </c>
      <c r="AY92" s="144" t="s">
        <v>116</v>
      </c>
      <c r="BK92" s="143">
        <f>SUM(BK93:BK108)</f>
        <v>0</v>
      </c>
    </row>
    <row r="93" spans="2:65" s="2" customFormat="1" ht="24.15" customHeight="1">
      <c r="B93" s="3"/>
      <c r="C93" s="141" t="s">
        <v>5</v>
      </c>
      <c r="D93" s="141" t="s">
        <v>117</v>
      </c>
      <c r="E93" s="140" t="s">
        <v>1441</v>
      </c>
      <c r="F93" s="139" t="s">
        <v>1440</v>
      </c>
      <c r="G93" s="138" t="s">
        <v>183</v>
      </c>
      <c r="H93" s="137">
        <v>385.9</v>
      </c>
      <c r="I93" s="136"/>
      <c r="J93" s="135">
        <f>ROUND(I93*H93,2)</f>
        <v>0</v>
      </c>
      <c r="K93" s="134"/>
      <c r="L93" s="3"/>
      <c r="M93" s="133" t="s">
        <v>1</v>
      </c>
      <c r="N93" s="132" t="s">
        <v>74</v>
      </c>
      <c r="P93" s="131">
        <f>O93*H93</f>
        <v>0</v>
      </c>
      <c r="Q93" s="131">
        <v>0</v>
      </c>
      <c r="R93" s="131">
        <f>Q93*H93</f>
        <v>0</v>
      </c>
      <c r="S93" s="131">
        <v>0</v>
      </c>
      <c r="T93" s="130">
        <f>S93*H93</f>
        <v>0</v>
      </c>
      <c r="AR93" s="128" t="s">
        <v>129</v>
      </c>
      <c r="AT93" s="128" t="s">
        <v>117</v>
      </c>
      <c r="AU93" s="128" t="s">
        <v>0</v>
      </c>
      <c r="AY93" s="103" t="s">
        <v>116</v>
      </c>
      <c r="BE93" s="129">
        <f>IF(N93="základní",J93,0)</f>
        <v>0</v>
      </c>
      <c r="BF93" s="129">
        <f>IF(N93="snížená",J93,0)</f>
        <v>0</v>
      </c>
      <c r="BG93" s="129">
        <f>IF(N93="zákl. přenesená",J93,0)</f>
        <v>0</v>
      </c>
      <c r="BH93" s="129">
        <f>IF(N93="sníž. přenesená",J93,0)</f>
        <v>0</v>
      </c>
      <c r="BI93" s="129">
        <f>IF(N93="nulová",J93,0)</f>
        <v>0</v>
      </c>
      <c r="BJ93" s="103" t="s">
        <v>5</v>
      </c>
      <c r="BK93" s="129">
        <f>ROUND(I93*H93,2)</f>
        <v>0</v>
      </c>
      <c r="BL93" s="103" t="s">
        <v>129</v>
      </c>
      <c r="BM93" s="128" t="s">
        <v>1439</v>
      </c>
    </row>
    <row r="94" spans="2:65" s="2" customFormat="1" ht="17.399999999999999">
      <c r="B94" s="3"/>
      <c r="D94" s="127" t="s">
        <v>112</v>
      </c>
      <c r="F94" s="126" t="s">
        <v>1438</v>
      </c>
      <c r="I94" s="122"/>
      <c r="L94" s="3"/>
      <c r="M94" s="125"/>
      <c r="T94" s="62"/>
      <c r="AT94" s="103" t="s">
        <v>112</v>
      </c>
      <c r="AU94" s="103" t="s">
        <v>0</v>
      </c>
    </row>
    <row r="95" spans="2:65" s="2" customFormat="1">
      <c r="B95" s="3"/>
      <c r="D95" s="124" t="s">
        <v>110</v>
      </c>
      <c r="F95" s="123" t="s">
        <v>1437</v>
      </c>
      <c r="I95" s="122"/>
      <c r="L95" s="3"/>
      <c r="M95" s="125"/>
      <c r="T95" s="62"/>
      <c r="AT95" s="103" t="s">
        <v>110</v>
      </c>
      <c r="AU95" s="103" t="s">
        <v>0</v>
      </c>
    </row>
    <row r="96" spans="2:65" s="183" customFormat="1">
      <c r="B96" s="187"/>
      <c r="D96" s="127" t="s">
        <v>154</v>
      </c>
      <c r="E96" s="184" t="s">
        <v>1</v>
      </c>
      <c r="F96" s="189" t="s">
        <v>1436</v>
      </c>
      <c r="H96" s="184" t="s">
        <v>1</v>
      </c>
      <c r="I96" s="188"/>
      <c r="L96" s="187"/>
      <c r="M96" s="186"/>
      <c r="T96" s="185"/>
      <c r="AT96" s="184" t="s">
        <v>154</v>
      </c>
      <c r="AU96" s="184" t="s">
        <v>0</v>
      </c>
      <c r="AV96" s="183" t="s">
        <v>5</v>
      </c>
      <c r="AW96" s="183" t="s">
        <v>82</v>
      </c>
      <c r="AX96" s="183" t="s">
        <v>38</v>
      </c>
      <c r="AY96" s="184" t="s">
        <v>116</v>
      </c>
    </row>
    <row r="97" spans="2:65" s="155" customFormat="1">
      <c r="B97" s="159"/>
      <c r="D97" s="127" t="s">
        <v>154</v>
      </c>
      <c r="E97" s="156" t="s">
        <v>1</v>
      </c>
      <c r="F97" s="162" t="s">
        <v>1429</v>
      </c>
      <c r="H97" s="161">
        <v>171.6</v>
      </c>
      <c r="I97" s="160"/>
      <c r="L97" s="159"/>
      <c r="M97" s="158"/>
      <c r="T97" s="157"/>
      <c r="AT97" s="156" t="s">
        <v>154</v>
      </c>
      <c r="AU97" s="156" t="s">
        <v>0</v>
      </c>
      <c r="AV97" s="155" t="s">
        <v>0</v>
      </c>
      <c r="AW97" s="155" t="s">
        <v>82</v>
      </c>
      <c r="AX97" s="155" t="s">
        <v>38</v>
      </c>
      <c r="AY97" s="156" t="s">
        <v>116</v>
      </c>
    </row>
    <row r="98" spans="2:65" s="155" customFormat="1">
      <c r="B98" s="159"/>
      <c r="D98" s="127" t="s">
        <v>154</v>
      </c>
      <c r="E98" s="156" t="s">
        <v>1</v>
      </c>
      <c r="F98" s="162" t="s">
        <v>1428</v>
      </c>
      <c r="H98" s="161">
        <v>18</v>
      </c>
      <c r="I98" s="160"/>
      <c r="L98" s="159"/>
      <c r="M98" s="158"/>
      <c r="T98" s="157"/>
      <c r="AT98" s="156" t="s">
        <v>154</v>
      </c>
      <c r="AU98" s="156" t="s">
        <v>0</v>
      </c>
      <c r="AV98" s="155" t="s">
        <v>0</v>
      </c>
      <c r="AW98" s="155" t="s">
        <v>82</v>
      </c>
      <c r="AX98" s="155" t="s">
        <v>38</v>
      </c>
      <c r="AY98" s="156" t="s">
        <v>116</v>
      </c>
    </row>
    <row r="99" spans="2:65" s="155" customFormat="1">
      <c r="B99" s="159"/>
      <c r="D99" s="127" t="s">
        <v>154</v>
      </c>
      <c r="E99" s="156" t="s">
        <v>1</v>
      </c>
      <c r="F99" s="162" t="s">
        <v>1427</v>
      </c>
      <c r="H99" s="161">
        <v>196.3</v>
      </c>
      <c r="I99" s="160"/>
      <c r="L99" s="159"/>
      <c r="M99" s="158"/>
      <c r="T99" s="157"/>
      <c r="AT99" s="156" t="s">
        <v>154</v>
      </c>
      <c r="AU99" s="156" t="s">
        <v>0</v>
      </c>
      <c r="AV99" s="155" t="s">
        <v>0</v>
      </c>
      <c r="AW99" s="155" t="s">
        <v>82</v>
      </c>
      <c r="AX99" s="155" t="s">
        <v>38</v>
      </c>
      <c r="AY99" s="156" t="s">
        <v>116</v>
      </c>
    </row>
    <row r="100" spans="2:65" s="175" customFormat="1">
      <c r="B100" s="179"/>
      <c r="D100" s="127" t="s">
        <v>154</v>
      </c>
      <c r="E100" s="176" t="s">
        <v>1</v>
      </c>
      <c r="F100" s="182" t="s">
        <v>414</v>
      </c>
      <c r="H100" s="181">
        <v>385.9</v>
      </c>
      <c r="I100" s="180"/>
      <c r="L100" s="179"/>
      <c r="M100" s="178"/>
      <c r="T100" s="177"/>
      <c r="AT100" s="176" t="s">
        <v>154</v>
      </c>
      <c r="AU100" s="176" t="s">
        <v>0</v>
      </c>
      <c r="AV100" s="175" t="s">
        <v>129</v>
      </c>
      <c r="AW100" s="175" t="s">
        <v>82</v>
      </c>
      <c r="AX100" s="175" t="s">
        <v>5</v>
      </c>
      <c r="AY100" s="176" t="s">
        <v>116</v>
      </c>
    </row>
    <row r="101" spans="2:65" s="2" customFormat="1" ht="21.75" customHeight="1">
      <c r="B101" s="3"/>
      <c r="C101" s="141" t="s">
        <v>0</v>
      </c>
      <c r="D101" s="141" t="s">
        <v>117</v>
      </c>
      <c r="E101" s="140" t="s">
        <v>1435</v>
      </c>
      <c r="F101" s="139" t="s">
        <v>1434</v>
      </c>
      <c r="G101" s="138" t="s">
        <v>183</v>
      </c>
      <c r="H101" s="137">
        <v>385.9</v>
      </c>
      <c r="I101" s="136"/>
      <c r="J101" s="135">
        <f>ROUND(I101*H101,2)</f>
        <v>0</v>
      </c>
      <c r="K101" s="134"/>
      <c r="L101" s="3"/>
      <c r="M101" s="133" t="s">
        <v>1</v>
      </c>
      <c r="N101" s="132" t="s">
        <v>74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0">
        <f>S101*H101</f>
        <v>0</v>
      </c>
      <c r="AR101" s="128" t="s">
        <v>129</v>
      </c>
      <c r="AT101" s="128" t="s">
        <v>117</v>
      </c>
      <c r="AU101" s="128" t="s">
        <v>0</v>
      </c>
      <c r="AY101" s="103" t="s">
        <v>116</v>
      </c>
      <c r="BE101" s="129">
        <f>IF(N101="základní",J101,0)</f>
        <v>0</v>
      </c>
      <c r="BF101" s="129">
        <f>IF(N101="snížená",J101,0)</f>
        <v>0</v>
      </c>
      <c r="BG101" s="129">
        <f>IF(N101="zákl. přenesená",J101,0)</f>
        <v>0</v>
      </c>
      <c r="BH101" s="129">
        <f>IF(N101="sníž. přenesená",J101,0)</f>
        <v>0</v>
      </c>
      <c r="BI101" s="129">
        <f>IF(N101="nulová",J101,0)</f>
        <v>0</v>
      </c>
      <c r="BJ101" s="103" t="s">
        <v>5</v>
      </c>
      <c r="BK101" s="129">
        <f>ROUND(I101*H101,2)</f>
        <v>0</v>
      </c>
      <c r="BL101" s="103" t="s">
        <v>129</v>
      </c>
      <c r="BM101" s="128" t="s">
        <v>1433</v>
      </c>
    </row>
    <row r="102" spans="2:65" s="2" customFormat="1">
      <c r="B102" s="3"/>
      <c r="D102" s="127" t="s">
        <v>112</v>
      </c>
      <c r="F102" s="126" t="s">
        <v>1432</v>
      </c>
      <c r="I102" s="122"/>
      <c r="L102" s="3"/>
      <c r="M102" s="125"/>
      <c r="T102" s="62"/>
      <c r="AT102" s="103" t="s">
        <v>112</v>
      </c>
      <c r="AU102" s="103" t="s">
        <v>0</v>
      </c>
    </row>
    <row r="103" spans="2:65" s="2" customFormat="1">
      <c r="B103" s="3"/>
      <c r="D103" s="124" t="s">
        <v>110</v>
      </c>
      <c r="F103" s="123" t="s">
        <v>1431</v>
      </c>
      <c r="I103" s="122"/>
      <c r="L103" s="3"/>
      <c r="M103" s="125"/>
      <c r="T103" s="62"/>
      <c r="AT103" s="103" t="s">
        <v>110</v>
      </c>
      <c r="AU103" s="103" t="s">
        <v>0</v>
      </c>
    </row>
    <row r="104" spans="2:65" s="183" customFormat="1">
      <c r="B104" s="187"/>
      <c r="D104" s="127" t="s">
        <v>154</v>
      </c>
      <c r="E104" s="184" t="s">
        <v>1</v>
      </c>
      <c r="F104" s="189" t="s">
        <v>1430</v>
      </c>
      <c r="H104" s="184" t="s">
        <v>1</v>
      </c>
      <c r="I104" s="188"/>
      <c r="L104" s="187"/>
      <c r="M104" s="186"/>
      <c r="T104" s="185"/>
      <c r="AT104" s="184" t="s">
        <v>154</v>
      </c>
      <c r="AU104" s="184" t="s">
        <v>0</v>
      </c>
      <c r="AV104" s="183" t="s">
        <v>5</v>
      </c>
      <c r="AW104" s="183" t="s">
        <v>82</v>
      </c>
      <c r="AX104" s="183" t="s">
        <v>38</v>
      </c>
      <c r="AY104" s="184" t="s">
        <v>116</v>
      </c>
    </row>
    <row r="105" spans="2:65" s="155" customFormat="1">
      <c r="B105" s="159"/>
      <c r="D105" s="127" t="s">
        <v>154</v>
      </c>
      <c r="E105" s="156" t="s">
        <v>1</v>
      </c>
      <c r="F105" s="162" t="s">
        <v>1429</v>
      </c>
      <c r="H105" s="161">
        <v>171.6</v>
      </c>
      <c r="I105" s="160"/>
      <c r="L105" s="159"/>
      <c r="M105" s="158"/>
      <c r="T105" s="157"/>
      <c r="AT105" s="156" t="s">
        <v>154</v>
      </c>
      <c r="AU105" s="156" t="s">
        <v>0</v>
      </c>
      <c r="AV105" s="155" t="s">
        <v>0</v>
      </c>
      <c r="AW105" s="155" t="s">
        <v>82</v>
      </c>
      <c r="AX105" s="155" t="s">
        <v>38</v>
      </c>
      <c r="AY105" s="156" t="s">
        <v>116</v>
      </c>
    </row>
    <row r="106" spans="2:65" s="155" customFormat="1">
      <c r="B106" s="159"/>
      <c r="D106" s="127" t="s">
        <v>154</v>
      </c>
      <c r="E106" s="156" t="s">
        <v>1</v>
      </c>
      <c r="F106" s="162" t="s">
        <v>1428</v>
      </c>
      <c r="H106" s="161">
        <v>18</v>
      </c>
      <c r="I106" s="160"/>
      <c r="L106" s="159"/>
      <c r="M106" s="158"/>
      <c r="T106" s="157"/>
      <c r="AT106" s="156" t="s">
        <v>154</v>
      </c>
      <c r="AU106" s="156" t="s">
        <v>0</v>
      </c>
      <c r="AV106" s="155" t="s">
        <v>0</v>
      </c>
      <c r="AW106" s="155" t="s">
        <v>82</v>
      </c>
      <c r="AX106" s="155" t="s">
        <v>38</v>
      </c>
      <c r="AY106" s="156" t="s">
        <v>116</v>
      </c>
    </row>
    <row r="107" spans="2:65" s="155" customFormat="1">
      <c r="B107" s="159"/>
      <c r="D107" s="127" t="s">
        <v>154</v>
      </c>
      <c r="E107" s="156" t="s">
        <v>1</v>
      </c>
      <c r="F107" s="162" t="s">
        <v>1427</v>
      </c>
      <c r="H107" s="161">
        <v>196.3</v>
      </c>
      <c r="I107" s="160"/>
      <c r="L107" s="159"/>
      <c r="M107" s="158"/>
      <c r="T107" s="157"/>
      <c r="AT107" s="156" t="s">
        <v>154</v>
      </c>
      <c r="AU107" s="156" t="s">
        <v>0</v>
      </c>
      <c r="AV107" s="155" t="s">
        <v>0</v>
      </c>
      <c r="AW107" s="155" t="s">
        <v>82</v>
      </c>
      <c r="AX107" s="155" t="s">
        <v>38</v>
      </c>
      <c r="AY107" s="156" t="s">
        <v>116</v>
      </c>
    </row>
    <row r="108" spans="2:65" s="175" customFormat="1">
      <c r="B108" s="179"/>
      <c r="D108" s="127" t="s">
        <v>154</v>
      </c>
      <c r="E108" s="176" t="s">
        <v>1</v>
      </c>
      <c r="F108" s="182" t="s">
        <v>414</v>
      </c>
      <c r="H108" s="181">
        <v>385.9</v>
      </c>
      <c r="I108" s="180"/>
      <c r="L108" s="179"/>
      <c r="M108" s="178"/>
      <c r="T108" s="177"/>
      <c r="AT108" s="176" t="s">
        <v>154</v>
      </c>
      <c r="AU108" s="176" t="s">
        <v>0</v>
      </c>
      <c r="AV108" s="175" t="s">
        <v>129</v>
      </c>
      <c r="AW108" s="175" t="s">
        <v>82</v>
      </c>
      <c r="AX108" s="175" t="s">
        <v>5</v>
      </c>
      <c r="AY108" s="176" t="s">
        <v>116</v>
      </c>
    </row>
    <row r="109" spans="2:65" s="142" customFormat="1" ht="22.8" customHeight="1">
      <c r="B109" s="149"/>
      <c r="D109" s="144" t="s">
        <v>34</v>
      </c>
      <c r="E109" s="152" t="s">
        <v>201</v>
      </c>
      <c r="F109" s="152" t="s">
        <v>200</v>
      </c>
      <c r="I109" s="151"/>
      <c r="J109" s="150">
        <f>BK109</f>
        <v>0</v>
      </c>
      <c r="L109" s="149"/>
      <c r="M109" s="148"/>
      <c r="P109" s="147">
        <f>SUM(P110:P116)</f>
        <v>0</v>
      </c>
      <c r="R109" s="147">
        <f>SUM(R110:R116)</f>
        <v>0</v>
      </c>
      <c r="T109" s="146">
        <f>SUM(T110:T116)</f>
        <v>0</v>
      </c>
      <c r="AR109" s="144" t="s">
        <v>5</v>
      </c>
      <c r="AT109" s="145" t="s">
        <v>34</v>
      </c>
      <c r="AU109" s="145" t="s">
        <v>5</v>
      </c>
      <c r="AY109" s="144" t="s">
        <v>116</v>
      </c>
      <c r="BK109" s="143">
        <f>SUM(BK110:BK116)</f>
        <v>0</v>
      </c>
    </row>
    <row r="110" spans="2:65" s="2" customFormat="1" ht="24.15" customHeight="1">
      <c r="B110" s="3"/>
      <c r="C110" s="141" t="s">
        <v>121</v>
      </c>
      <c r="D110" s="141" t="s">
        <v>117</v>
      </c>
      <c r="E110" s="140" t="s">
        <v>1426</v>
      </c>
      <c r="F110" s="139" t="s">
        <v>1425</v>
      </c>
      <c r="G110" s="138" t="s">
        <v>118</v>
      </c>
      <c r="H110" s="137">
        <v>624</v>
      </c>
      <c r="I110" s="136"/>
      <c r="J110" s="135">
        <f>ROUND(I110*H110,2)</f>
        <v>0</v>
      </c>
      <c r="K110" s="134"/>
      <c r="L110" s="3"/>
      <c r="M110" s="133" t="s">
        <v>1</v>
      </c>
      <c r="N110" s="132" t="s">
        <v>74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0">
        <f>S110*H110</f>
        <v>0</v>
      </c>
      <c r="AR110" s="128" t="s">
        <v>129</v>
      </c>
      <c r="AT110" s="128" t="s">
        <v>117</v>
      </c>
      <c r="AU110" s="128" t="s">
        <v>0</v>
      </c>
      <c r="AY110" s="103" t="s">
        <v>116</v>
      </c>
      <c r="BE110" s="129">
        <f>IF(N110="základní",J110,0)</f>
        <v>0</v>
      </c>
      <c r="BF110" s="129">
        <f>IF(N110="snížená",J110,0)</f>
        <v>0</v>
      </c>
      <c r="BG110" s="129">
        <f>IF(N110="zákl. přenesená",J110,0)</f>
        <v>0</v>
      </c>
      <c r="BH110" s="129">
        <f>IF(N110="sníž. přenesená",J110,0)</f>
        <v>0</v>
      </c>
      <c r="BI110" s="129">
        <f>IF(N110="nulová",J110,0)</f>
        <v>0</v>
      </c>
      <c r="BJ110" s="103" t="s">
        <v>5</v>
      </c>
      <c r="BK110" s="129">
        <f>ROUND(I110*H110,2)</f>
        <v>0</v>
      </c>
      <c r="BL110" s="103" t="s">
        <v>129</v>
      </c>
      <c r="BM110" s="128" t="s">
        <v>1424</v>
      </c>
    </row>
    <row r="111" spans="2:65" s="2" customFormat="1" ht="17.399999999999999">
      <c r="B111" s="3"/>
      <c r="D111" s="127" t="s">
        <v>112</v>
      </c>
      <c r="F111" s="126" t="s">
        <v>1423</v>
      </c>
      <c r="I111" s="122"/>
      <c r="L111" s="3"/>
      <c r="M111" s="125"/>
      <c r="T111" s="62"/>
      <c r="AT111" s="103" t="s">
        <v>112</v>
      </c>
      <c r="AU111" s="103" t="s">
        <v>0</v>
      </c>
    </row>
    <row r="112" spans="2:65" s="2" customFormat="1">
      <c r="B112" s="3"/>
      <c r="D112" s="124" t="s">
        <v>110</v>
      </c>
      <c r="F112" s="123" t="s">
        <v>1422</v>
      </c>
      <c r="I112" s="122"/>
      <c r="L112" s="3"/>
      <c r="M112" s="125"/>
      <c r="T112" s="62"/>
      <c r="AT112" s="103" t="s">
        <v>110</v>
      </c>
      <c r="AU112" s="103" t="s">
        <v>0</v>
      </c>
    </row>
    <row r="113" spans="2:51" s="155" customFormat="1">
      <c r="B113" s="159"/>
      <c r="D113" s="127" t="s">
        <v>154</v>
      </c>
      <c r="E113" s="156" t="s">
        <v>1</v>
      </c>
      <c r="F113" s="162" t="s">
        <v>1421</v>
      </c>
      <c r="H113" s="161">
        <v>286</v>
      </c>
      <c r="I113" s="160"/>
      <c r="L113" s="159"/>
      <c r="M113" s="158"/>
      <c r="T113" s="157"/>
      <c r="AT113" s="156" t="s">
        <v>154</v>
      </c>
      <c r="AU113" s="156" t="s">
        <v>0</v>
      </c>
      <c r="AV113" s="155" t="s">
        <v>0</v>
      </c>
      <c r="AW113" s="155" t="s">
        <v>82</v>
      </c>
      <c r="AX113" s="155" t="s">
        <v>38</v>
      </c>
      <c r="AY113" s="156" t="s">
        <v>116</v>
      </c>
    </row>
    <row r="114" spans="2:51" s="155" customFormat="1">
      <c r="B114" s="159"/>
      <c r="D114" s="127" t="s">
        <v>154</v>
      </c>
      <c r="E114" s="156" t="s">
        <v>1</v>
      </c>
      <c r="F114" s="162" t="s">
        <v>1420</v>
      </c>
      <c r="H114" s="161">
        <v>36</v>
      </c>
      <c r="I114" s="160"/>
      <c r="L114" s="159"/>
      <c r="M114" s="158"/>
      <c r="T114" s="157"/>
      <c r="AT114" s="156" t="s">
        <v>154</v>
      </c>
      <c r="AU114" s="156" t="s">
        <v>0</v>
      </c>
      <c r="AV114" s="155" t="s">
        <v>0</v>
      </c>
      <c r="AW114" s="155" t="s">
        <v>82</v>
      </c>
      <c r="AX114" s="155" t="s">
        <v>38</v>
      </c>
      <c r="AY114" s="156" t="s">
        <v>116</v>
      </c>
    </row>
    <row r="115" spans="2:51" s="155" customFormat="1">
      <c r="B115" s="159"/>
      <c r="D115" s="127" t="s">
        <v>154</v>
      </c>
      <c r="E115" s="156" t="s">
        <v>1</v>
      </c>
      <c r="F115" s="162" t="s">
        <v>1419</v>
      </c>
      <c r="H115" s="161">
        <v>302</v>
      </c>
      <c r="I115" s="160"/>
      <c r="L115" s="159"/>
      <c r="M115" s="158"/>
      <c r="T115" s="157"/>
      <c r="AT115" s="156" t="s">
        <v>154</v>
      </c>
      <c r="AU115" s="156" t="s">
        <v>0</v>
      </c>
      <c r="AV115" s="155" t="s">
        <v>0</v>
      </c>
      <c r="AW115" s="155" t="s">
        <v>82</v>
      </c>
      <c r="AX115" s="155" t="s">
        <v>38</v>
      </c>
      <c r="AY115" s="156" t="s">
        <v>116</v>
      </c>
    </row>
    <row r="116" spans="2:51" s="175" customFormat="1">
      <c r="B116" s="179"/>
      <c r="D116" s="127" t="s">
        <v>154</v>
      </c>
      <c r="E116" s="176" t="s">
        <v>1</v>
      </c>
      <c r="F116" s="182" t="s">
        <v>414</v>
      </c>
      <c r="H116" s="181">
        <v>624</v>
      </c>
      <c r="I116" s="180"/>
      <c r="L116" s="179"/>
      <c r="M116" s="242"/>
      <c r="N116" s="241"/>
      <c r="O116" s="241"/>
      <c r="P116" s="241"/>
      <c r="Q116" s="241"/>
      <c r="R116" s="241"/>
      <c r="S116" s="241"/>
      <c r="T116" s="240"/>
      <c r="AT116" s="176" t="s">
        <v>154</v>
      </c>
      <c r="AU116" s="176" t="s">
        <v>0</v>
      </c>
      <c r="AV116" s="175" t="s">
        <v>129</v>
      </c>
      <c r="AW116" s="175" t="s">
        <v>82</v>
      </c>
      <c r="AX116" s="175" t="s">
        <v>5</v>
      </c>
      <c r="AY116" s="176" t="s">
        <v>116</v>
      </c>
    </row>
    <row r="117" spans="2:51" s="2" customFormat="1" ht="7" customHeight="1">
      <c r="B117" s="5"/>
      <c r="C117" s="4"/>
      <c r="D117" s="4"/>
      <c r="E117" s="4"/>
      <c r="F117" s="4"/>
      <c r="G117" s="4"/>
      <c r="H117" s="4"/>
      <c r="I117" s="4"/>
      <c r="J117" s="4"/>
      <c r="K117" s="4"/>
      <c r="L117" s="3"/>
    </row>
  </sheetData>
  <sheetProtection algorithmName="SHA-512" hashValue="ERlFdao0JtmJDWakONkVhTJ1UGzK+97yDFOXpocuBZSy7yy6sdp/9Zzue4I1GhUR8CRa/sFObGmrJbm0AIbY0Q==" saltValue="uXGggDCF6BIjbw9g83UC4tr3HzBq5O/YGdUJ74nnbBUO2O2vSjXjGKTQjOwwn68eX2bVb3zHNnhYyKLt+Ljl1w==" spinCount="100000" sheet="1" objects="1" scenarios="1" formatColumns="0" formatRows="0" autoFilter="0"/>
  <autoFilter ref="C88:K116" xr:uid="{00000000-0009-0000-0000-000004000000}"/>
  <mergeCells count="12">
    <mergeCell ref="E20:H20"/>
    <mergeCell ref="E29:H29"/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</mergeCells>
  <hyperlinks>
    <hyperlink ref="F95" r:id="rId1" xr:uid="{A52D8F58-4C67-45EB-BC98-5C698F2E8B79}"/>
    <hyperlink ref="F103" r:id="rId2" xr:uid="{125BE49A-15AB-4856-B389-141DA09A6459}"/>
    <hyperlink ref="F112" r:id="rId3" xr:uid="{F6E8E4E4-0ADB-463C-AE53-14CEBADBFC1E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9FEE-3CB9-460B-ACE2-0026258BCD38}">
  <sheetPr>
    <pageSetUpPr fitToPage="1"/>
  </sheetPr>
  <dimension ref="B2:BM85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16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s="2" customFormat="1" ht="12" customHeight="1">
      <c r="B8" s="3"/>
      <c r="D8" s="67" t="s">
        <v>863</v>
      </c>
      <c r="L8" s="3"/>
    </row>
    <row r="9" spans="2:46" s="2" customFormat="1" ht="16.5" customHeight="1">
      <c r="B9" s="3"/>
      <c r="E9" s="75" t="s">
        <v>1451</v>
      </c>
      <c r="F9" s="210"/>
      <c r="G9" s="210"/>
      <c r="H9" s="210"/>
      <c r="L9" s="3"/>
    </row>
    <row r="10" spans="2:46" s="2" customFormat="1">
      <c r="B10" s="3"/>
      <c r="L10" s="3"/>
    </row>
    <row r="11" spans="2:46" s="2" customFormat="1" ht="12" customHeight="1">
      <c r="B11" s="3"/>
      <c r="D11" s="67" t="s">
        <v>96</v>
      </c>
      <c r="F11" s="25" t="s">
        <v>1</v>
      </c>
      <c r="I11" s="67" t="s">
        <v>95</v>
      </c>
      <c r="J11" s="25" t="s">
        <v>1</v>
      </c>
      <c r="L11" s="3"/>
    </row>
    <row r="12" spans="2:46" s="2" customFormat="1" ht="12" customHeight="1">
      <c r="B12" s="3"/>
      <c r="D12" s="67" t="s">
        <v>63</v>
      </c>
      <c r="F12" s="25" t="s">
        <v>84</v>
      </c>
      <c r="I12" s="67" t="s">
        <v>62</v>
      </c>
      <c r="J12" s="209" t="str">
        <f>'Rekapitulace stavby'!AN8</f>
        <v>27. 6. 2025</v>
      </c>
      <c r="L12" s="3"/>
    </row>
    <row r="13" spans="2:46" s="2" customFormat="1" ht="10.8" customHeight="1">
      <c r="B13" s="3"/>
      <c r="L13" s="3"/>
    </row>
    <row r="14" spans="2:46" s="2" customFormat="1" ht="12" customHeight="1">
      <c r="B14" s="3"/>
      <c r="D14" s="67" t="s">
        <v>61</v>
      </c>
      <c r="I14" s="67" t="s">
        <v>86</v>
      </c>
      <c r="J14" s="25" t="s">
        <v>93</v>
      </c>
      <c r="L14" s="3"/>
    </row>
    <row r="15" spans="2:46" s="2" customFormat="1" ht="18" customHeight="1">
      <c r="B15" s="3"/>
      <c r="E15" s="25" t="s">
        <v>92</v>
      </c>
      <c r="I15" s="67" t="s">
        <v>83</v>
      </c>
      <c r="J15" s="25" t="s">
        <v>1</v>
      </c>
      <c r="L15" s="3"/>
    </row>
    <row r="16" spans="2:46" s="2" customFormat="1" ht="7" customHeight="1">
      <c r="B16" s="3"/>
      <c r="L16" s="3"/>
    </row>
    <row r="17" spans="2:12" s="2" customFormat="1" ht="12" customHeight="1">
      <c r="B17" s="3"/>
      <c r="D17" s="67" t="s">
        <v>58</v>
      </c>
      <c r="I17" s="67" t="s">
        <v>86</v>
      </c>
      <c r="J17" s="107" t="str">
        <f>'Rekapitulace stavby'!AN13</f>
        <v>Vyplň údaj</v>
      </c>
      <c r="L17" s="3"/>
    </row>
    <row r="18" spans="2:12" s="2" customFormat="1" ht="18" customHeight="1">
      <c r="B18" s="3"/>
      <c r="E18" s="238" t="str">
        <f>'Rekapitulace stavby'!E14</f>
        <v>Vyplň údaj</v>
      </c>
      <c r="F18" s="112"/>
      <c r="G18" s="112"/>
      <c r="H18" s="112"/>
      <c r="I18" s="67" t="s">
        <v>83</v>
      </c>
      <c r="J18" s="107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67" t="s">
        <v>60</v>
      </c>
      <c r="I20" s="67" t="s">
        <v>86</v>
      </c>
      <c r="J20" s="25" t="s">
        <v>90</v>
      </c>
      <c r="L20" s="3"/>
    </row>
    <row r="21" spans="2:12" s="2" customFormat="1" ht="18" customHeight="1">
      <c r="B21" s="3"/>
      <c r="E21" s="25" t="s">
        <v>88</v>
      </c>
      <c r="I21" s="67" t="s">
        <v>83</v>
      </c>
      <c r="J21" s="25" t="s">
        <v>87</v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67" t="s">
        <v>57</v>
      </c>
      <c r="I23" s="67" t="s">
        <v>86</v>
      </c>
      <c r="J23" s="25" t="str">
        <f>IF('Rekapitulace stavby'!AN19="","",'Rekapitulace stavby'!AN19)</f>
        <v/>
      </c>
      <c r="L23" s="3"/>
    </row>
    <row r="24" spans="2:12" s="2" customFormat="1" ht="18" customHeight="1">
      <c r="B24" s="3"/>
      <c r="E24" s="25" t="str">
        <f>IF('Rekapitulace stavby'!E20="","",'Rekapitulace stavby'!E20)</f>
        <v xml:space="preserve"> </v>
      </c>
      <c r="I24" s="67" t="s">
        <v>83</v>
      </c>
      <c r="J24" s="25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67" t="s">
        <v>81</v>
      </c>
      <c r="L26" s="3"/>
    </row>
    <row r="27" spans="2:12" s="236" customFormat="1" ht="71.25" customHeight="1">
      <c r="B27" s="237"/>
      <c r="E27" s="102" t="s">
        <v>80</v>
      </c>
      <c r="F27" s="102"/>
      <c r="G27" s="102"/>
      <c r="H27" s="102"/>
      <c r="L27" s="237"/>
    </row>
    <row r="28" spans="2:12" s="2" customFormat="1" ht="7" customHeight="1">
      <c r="B28" s="3"/>
      <c r="L28" s="3"/>
    </row>
    <row r="29" spans="2:12" s="2" customFormat="1" ht="7" customHeight="1">
      <c r="B29" s="3"/>
      <c r="D29" s="51"/>
      <c r="E29" s="51"/>
      <c r="F29" s="51"/>
      <c r="G29" s="51"/>
      <c r="H29" s="51"/>
      <c r="I29" s="51"/>
      <c r="J29" s="51"/>
      <c r="K29" s="51"/>
      <c r="L29" s="3"/>
    </row>
    <row r="30" spans="2:12" s="2" customFormat="1" ht="25.45" customHeight="1">
      <c r="B30" s="3"/>
      <c r="D30" s="235" t="s">
        <v>79</v>
      </c>
      <c r="J30" s="222">
        <f>ROUND(J80, 2)</f>
        <v>0</v>
      </c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14.4" customHeight="1">
      <c r="B32" s="3"/>
      <c r="F32" s="234" t="s">
        <v>77</v>
      </c>
      <c r="I32" s="234" t="s">
        <v>78</v>
      </c>
      <c r="J32" s="234" t="s">
        <v>76</v>
      </c>
      <c r="L32" s="3"/>
    </row>
    <row r="33" spans="2:12" s="2" customFormat="1" ht="14.4" customHeight="1">
      <c r="B33" s="3"/>
      <c r="D33" s="233" t="s">
        <v>75</v>
      </c>
      <c r="E33" s="67" t="s">
        <v>74</v>
      </c>
      <c r="F33" s="27">
        <f>ROUND((SUM(BE80:BE84)),  2)</f>
        <v>0</v>
      </c>
      <c r="I33" s="232">
        <v>0.21</v>
      </c>
      <c r="J33" s="27">
        <f>ROUND(((SUM(BE80:BE84))*I33),  2)</f>
        <v>0</v>
      </c>
      <c r="L33" s="3"/>
    </row>
    <row r="34" spans="2:12" s="2" customFormat="1" ht="14.4" customHeight="1">
      <c r="B34" s="3"/>
      <c r="E34" s="67" t="s">
        <v>73</v>
      </c>
      <c r="F34" s="27">
        <f>ROUND((SUM(BF80:BF84)),  2)</f>
        <v>0</v>
      </c>
      <c r="I34" s="232">
        <v>0.12</v>
      </c>
      <c r="J34" s="27">
        <f>ROUND(((SUM(BF80:BF84))*I34),  2)</f>
        <v>0</v>
      </c>
      <c r="L34" s="3"/>
    </row>
    <row r="35" spans="2:12" s="2" customFormat="1" ht="14.4" hidden="1" customHeight="1">
      <c r="B35" s="3"/>
      <c r="E35" s="67" t="s">
        <v>72</v>
      </c>
      <c r="F35" s="27">
        <f>ROUND((SUM(BG80:BG84)),  2)</f>
        <v>0</v>
      </c>
      <c r="I35" s="232">
        <v>0.21</v>
      </c>
      <c r="J35" s="27">
        <f>0</f>
        <v>0</v>
      </c>
      <c r="L35" s="3"/>
    </row>
    <row r="36" spans="2:12" s="2" customFormat="1" ht="14.4" hidden="1" customHeight="1">
      <c r="B36" s="3"/>
      <c r="E36" s="67" t="s">
        <v>71</v>
      </c>
      <c r="F36" s="27">
        <f>ROUND((SUM(BH80:BH84)),  2)</f>
        <v>0</v>
      </c>
      <c r="I36" s="232">
        <v>0.12</v>
      </c>
      <c r="J36" s="27">
        <f>0</f>
        <v>0</v>
      </c>
      <c r="L36" s="3"/>
    </row>
    <row r="37" spans="2:12" s="2" customFormat="1" ht="14.4" hidden="1" customHeight="1">
      <c r="B37" s="3"/>
      <c r="E37" s="67" t="s">
        <v>70</v>
      </c>
      <c r="F37" s="27">
        <f>ROUND((SUM(BI80:BI84)),  2)</f>
        <v>0</v>
      </c>
      <c r="I37" s="232">
        <v>0</v>
      </c>
      <c r="J37" s="27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45" customHeight="1">
      <c r="B39" s="3"/>
      <c r="C39" s="224"/>
      <c r="D39" s="231" t="s">
        <v>69</v>
      </c>
      <c r="E39" s="60"/>
      <c r="F39" s="60"/>
      <c r="G39" s="230" t="s">
        <v>68</v>
      </c>
      <c r="H39" s="229" t="s">
        <v>67</v>
      </c>
      <c r="I39" s="60"/>
      <c r="J39" s="228">
        <f>SUM(J30:J37)</f>
        <v>0</v>
      </c>
      <c r="K39" s="227"/>
      <c r="L39" s="3"/>
    </row>
    <row r="40" spans="2:12" s="2" customFormat="1" ht="14.4" customHeight="1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7" customHeight="1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5" customHeight="1">
      <c r="B45" s="3"/>
      <c r="C45" s="77" t="s">
        <v>878</v>
      </c>
      <c r="L45" s="3"/>
    </row>
    <row r="46" spans="2:12" s="2" customFormat="1" ht="7" customHeight="1">
      <c r="B46" s="3"/>
      <c r="L46" s="3"/>
    </row>
    <row r="47" spans="2:12" s="2" customFormat="1" ht="12" customHeight="1">
      <c r="B47" s="3"/>
      <c r="C47" s="67" t="s">
        <v>64</v>
      </c>
      <c r="L47" s="3"/>
    </row>
    <row r="48" spans="2:12" s="2" customFormat="1" ht="16.5" customHeight="1">
      <c r="B48" s="3"/>
      <c r="E48" s="211" t="str">
        <f>E7</f>
        <v>RB - KANALIZACE - JIH - revize 10-2025</v>
      </c>
      <c r="F48" s="212"/>
      <c r="G48" s="212"/>
      <c r="H48" s="212"/>
      <c r="L48" s="3"/>
    </row>
    <row r="49" spans="2:47" s="2" customFormat="1" ht="12" customHeight="1">
      <c r="B49" s="3"/>
      <c r="C49" s="67" t="s">
        <v>863</v>
      </c>
      <c r="L49" s="3"/>
    </row>
    <row r="50" spans="2:47" s="2" customFormat="1" ht="16.5" customHeight="1">
      <c r="B50" s="3"/>
      <c r="E50" s="75" t="str">
        <f>E9</f>
        <v>PS 1.1 - Technologická část ČSOV</v>
      </c>
      <c r="F50" s="210"/>
      <c r="G50" s="210"/>
      <c r="H50" s="210"/>
      <c r="L50" s="3"/>
    </row>
    <row r="51" spans="2:47" s="2" customFormat="1" ht="7" customHeight="1">
      <c r="B51" s="3"/>
      <c r="L51" s="3"/>
    </row>
    <row r="52" spans="2:47" s="2" customFormat="1" ht="12" customHeight="1">
      <c r="B52" s="3"/>
      <c r="C52" s="67" t="s">
        <v>63</v>
      </c>
      <c r="F52" s="25" t="str">
        <f>F12</f>
        <v xml:space="preserve"> </v>
      </c>
      <c r="I52" s="67" t="s">
        <v>62</v>
      </c>
      <c r="J52" s="209" t="str">
        <f>IF(J12="","",J12)</f>
        <v>27. 6. 2025</v>
      </c>
      <c r="L52" s="3"/>
    </row>
    <row r="53" spans="2:47" s="2" customFormat="1" ht="7" customHeight="1">
      <c r="B53" s="3"/>
      <c r="L53" s="3"/>
    </row>
    <row r="54" spans="2:47" s="2" customFormat="1" ht="15.15" customHeight="1">
      <c r="B54" s="3"/>
      <c r="C54" s="67" t="s">
        <v>61</v>
      </c>
      <c r="F54" s="25" t="str">
        <f>E15</f>
        <v>Obec Rohovládová Bělá</v>
      </c>
      <c r="I54" s="67" t="s">
        <v>60</v>
      </c>
      <c r="J54" s="208" t="str">
        <f>E21</f>
        <v>PLP Projektstav s.r.o.</v>
      </c>
      <c r="L54" s="3"/>
    </row>
    <row r="55" spans="2:47" s="2" customFormat="1" ht="15.15" customHeight="1">
      <c r="B55" s="3"/>
      <c r="C55" s="67" t="s">
        <v>58</v>
      </c>
      <c r="F55" s="25" t="str">
        <f>IF(E18="","",E18)</f>
        <v>Vyplň údaj</v>
      </c>
      <c r="I55" s="67" t="s">
        <v>57</v>
      </c>
      <c r="J55" s="208" t="str">
        <f>E24</f>
        <v xml:space="preserve"> </v>
      </c>
      <c r="L55" s="3"/>
    </row>
    <row r="56" spans="2:47" s="2" customFormat="1" ht="10.3" customHeight="1">
      <c r="B56" s="3"/>
      <c r="L56" s="3"/>
    </row>
    <row r="57" spans="2:47" s="2" customFormat="1" ht="29.25" customHeight="1">
      <c r="B57" s="3"/>
      <c r="C57" s="226" t="s">
        <v>877</v>
      </c>
      <c r="D57" s="224"/>
      <c r="E57" s="224"/>
      <c r="F57" s="224"/>
      <c r="G57" s="224"/>
      <c r="H57" s="224"/>
      <c r="I57" s="224"/>
      <c r="J57" s="225" t="s">
        <v>856</v>
      </c>
      <c r="K57" s="224"/>
      <c r="L57" s="3"/>
    </row>
    <row r="58" spans="2:47" s="2" customFormat="1" ht="10.3" customHeight="1">
      <c r="B58" s="3"/>
      <c r="L58" s="3"/>
    </row>
    <row r="59" spans="2:47" s="2" customFormat="1" ht="22.8" customHeight="1">
      <c r="B59" s="3"/>
      <c r="C59" s="223" t="s">
        <v>39</v>
      </c>
      <c r="J59" s="222">
        <f>J80</f>
        <v>0</v>
      </c>
      <c r="L59" s="3"/>
      <c r="AU59" s="103" t="s">
        <v>847</v>
      </c>
    </row>
    <row r="60" spans="2:47" s="217" customFormat="1" ht="25" customHeight="1">
      <c r="B60" s="218"/>
      <c r="D60" s="221" t="s">
        <v>1450</v>
      </c>
      <c r="E60" s="220"/>
      <c r="F60" s="220"/>
      <c r="G60" s="220"/>
      <c r="H60" s="220"/>
      <c r="I60" s="220"/>
      <c r="J60" s="219">
        <f>J81</f>
        <v>0</v>
      </c>
      <c r="L60" s="218"/>
    </row>
    <row r="61" spans="2:47" s="2" customFormat="1" ht="21.85" customHeight="1">
      <c r="B61" s="3"/>
      <c r="L61" s="3"/>
    </row>
    <row r="62" spans="2:47" s="2" customFormat="1" ht="7" customHeight="1">
      <c r="B62" s="5"/>
      <c r="C62" s="4"/>
      <c r="D62" s="4"/>
      <c r="E62" s="4"/>
      <c r="F62" s="4"/>
      <c r="G62" s="4"/>
      <c r="H62" s="4"/>
      <c r="I62" s="4"/>
      <c r="J62" s="4"/>
      <c r="K62" s="4"/>
      <c r="L62" s="3"/>
    </row>
    <row r="66" spans="2:63" s="2" customFormat="1" ht="7" customHeight="1">
      <c r="B66" s="79"/>
      <c r="C66" s="78"/>
      <c r="D66" s="78"/>
      <c r="E66" s="78"/>
      <c r="F66" s="78"/>
      <c r="G66" s="78"/>
      <c r="H66" s="78"/>
      <c r="I66" s="78"/>
      <c r="J66" s="78"/>
      <c r="K66" s="78"/>
      <c r="L66" s="3"/>
    </row>
    <row r="67" spans="2:63" s="2" customFormat="1" ht="25" customHeight="1">
      <c r="B67" s="3"/>
      <c r="C67" s="77" t="s">
        <v>864</v>
      </c>
      <c r="L67" s="3"/>
    </row>
    <row r="68" spans="2:63" s="2" customFormat="1" ht="7" customHeight="1">
      <c r="B68" s="3"/>
      <c r="L68" s="3"/>
    </row>
    <row r="69" spans="2:63" s="2" customFormat="1" ht="12" customHeight="1">
      <c r="B69" s="3"/>
      <c r="C69" s="67" t="s">
        <v>64</v>
      </c>
      <c r="L69" s="3"/>
    </row>
    <row r="70" spans="2:63" s="2" customFormat="1" ht="16.5" customHeight="1">
      <c r="B70" s="3"/>
      <c r="E70" s="211" t="str">
        <f>E7</f>
        <v>RB - KANALIZACE - JIH - revize 10-2025</v>
      </c>
      <c r="F70" s="212"/>
      <c r="G70" s="212"/>
      <c r="H70" s="212"/>
      <c r="L70" s="3"/>
    </row>
    <row r="71" spans="2:63" s="2" customFormat="1" ht="12" customHeight="1">
      <c r="B71" s="3"/>
      <c r="C71" s="67" t="s">
        <v>863</v>
      </c>
      <c r="L71" s="3"/>
    </row>
    <row r="72" spans="2:63" s="2" customFormat="1" ht="16.5" customHeight="1">
      <c r="B72" s="3"/>
      <c r="E72" s="75" t="str">
        <f>E9</f>
        <v>PS 1.1 - Technologická část ČSOV</v>
      </c>
      <c r="F72" s="210"/>
      <c r="G72" s="210"/>
      <c r="H72" s="210"/>
      <c r="L72" s="3"/>
    </row>
    <row r="73" spans="2:63" s="2" customFormat="1" ht="7" customHeight="1">
      <c r="B73" s="3"/>
      <c r="L73" s="3"/>
    </row>
    <row r="74" spans="2:63" s="2" customFormat="1" ht="12" customHeight="1">
      <c r="B74" s="3"/>
      <c r="C74" s="67" t="s">
        <v>63</v>
      </c>
      <c r="F74" s="25" t="str">
        <f>F12</f>
        <v xml:space="preserve"> </v>
      </c>
      <c r="I74" s="67" t="s">
        <v>62</v>
      </c>
      <c r="J74" s="209" t="str">
        <f>IF(J12="","",J12)</f>
        <v>27. 6. 2025</v>
      </c>
      <c r="L74" s="3"/>
    </row>
    <row r="75" spans="2:63" s="2" customFormat="1" ht="7" customHeight="1">
      <c r="B75" s="3"/>
      <c r="L75" s="3"/>
    </row>
    <row r="76" spans="2:63" s="2" customFormat="1" ht="15.15" customHeight="1">
      <c r="B76" s="3"/>
      <c r="C76" s="67" t="s">
        <v>61</v>
      </c>
      <c r="F76" s="25" t="str">
        <f>E15</f>
        <v>Obec Rohovládová Bělá</v>
      </c>
      <c r="I76" s="67" t="s">
        <v>60</v>
      </c>
      <c r="J76" s="208" t="str">
        <f>E21</f>
        <v>PLP Projektstav s.r.o.</v>
      </c>
      <c r="L76" s="3"/>
    </row>
    <row r="77" spans="2:63" s="2" customFormat="1" ht="15.15" customHeight="1">
      <c r="B77" s="3"/>
      <c r="C77" s="67" t="s">
        <v>58</v>
      </c>
      <c r="F77" s="25" t="str">
        <f>IF(E18="","",E18)</f>
        <v>Vyplň údaj</v>
      </c>
      <c r="I77" s="67" t="s">
        <v>57</v>
      </c>
      <c r="J77" s="208" t="str">
        <f>E24</f>
        <v xml:space="preserve"> </v>
      </c>
      <c r="L77" s="3"/>
    </row>
    <row r="78" spans="2:63" s="2" customFormat="1" ht="10.3" customHeight="1">
      <c r="B78" s="3"/>
      <c r="L78" s="3"/>
    </row>
    <row r="79" spans="2:63" s="202" customFormat="1" ht="29.25" customHeight="1">
      <c r="B79" s="203"/>
      <c r="C79" s="207" t="s">
        <v>860</v>
      </c>
      <c r="D79" s="206" t="s">
        <v>52</v>
      </c>
      <c r="E79" s="206" t="s">
        <v>56</v>
      </c>
      <c r="F79" s="206" t="s">
        <v>55</v>
      </c>
      <c r="G79" s="206" t="s">
        <v>859</v>
      </c>
      <c r="H79" s="206" t="s">
        <v>858</v>
      </c>
      <c r="I79" s="206" t="s">
        <v>857</v>
      </c>
      <c r="J79" s="205" t="s">
        <v>856</v>
      </c>
      <c r="K79" s="204" t="s">
        <v>855</v>
      </c>
      <c r="L79" s="203"/>
      <c r="M79" s="55" t="s">
        <v>1</v>
      </c>
      <c r="N79" s="54" t="s">
        <v>75</v>
      </c>
      <c r="O79" s="54" t="s">
        <v>854</v>
      </c>
      <c r="P79" s="54" t="s">
        <v>853</v>
      </c>
      <c r="Q79" s="54" t="s">
        <v>852</v>
      </c>
      <c r="R79" s="54" t="s">
        <v>851</v>
      </c>
      <c r="S79" s="54" t="s">
        <v>850</v>
      </c>
      <c r="T79" s="53" t="s">
        <v>849</v>
      </c>
    </row>
    <row r="80" spans="2:63" s="2" customFormat="1" ht="22.8" customHeight="1">
      <c r="B80" s="3"/>
      <c r="C80" s="49" t="s">
        <v>848</v>
      </c>
      <c r="J80" s="201">
        <f>BK80</f>
        <v>0</v>
      </c>
      <c r="L80" s="3"/>
      <c r="M80" s="52"/>
      <c r="N80" s="51"/>
      <c r="O80" s="51"/>
      <c r="P80" s="200">
        <f>P81</f>
        <v>0</v>
      </c>
      <c r="Q80" s="51"/>
      <c r="R80" s="200">
        <f>R81</f>
        <v>0</v>
      </c>
      <c r="S80" s="51"/>
      <c r="T80" s="199">
        <f>T81</f>
        <v>0</v>
      </c>
      <c r="AT80" s="103" t="s">
        <v>34</v>
      </c>
      <c r="AU80" s="103" t="s">
        <v>847</v>
      </c>
      <c r="BK80" s="198">
        <f>BK81</f>
        <v>0</v>
      </c>
    </row>
    <row r="81" spans="2:65" s="142" customFormat="1" ht="25.9" customHeight="1">
      <c r="B81" s="149"/>
      <c r="D81" s="144" t="s">
        <v>34</v>
      </c>
      <c r="E81" s="154" t="s">
        <v>1449</v>
      </c>
      <c r="F81" s="154" t="s">
        <v>1448</v>
      </c>
      <c r="I81" s="151"/>
      <c r="J81" s="153">
        <f>BK81</f>
        <v>0</v>
      </c>
      <c r="L81" s="149"/>
      <c r="M81" s="148"/>
      <c r="P81" s="147">
        <f>SUM(P82:P84)</f>
        <v>0</v>
      </c>
      <c r="R81" s="147">
        <f>SUM(R82:R84)</f>
        <v>0</v>
      </c>
      <c r="T81" s="146">
        <f>SUM(T82:T84)</f>
        <v>0</v>
      </c>
      <c r="AR81" s="144" t="s">
        <v>5</v>
      </c>
      <c r="AT81" s="145" t="s">
        <v>34</v>
      </c>
      <c r="AU81" s="145" t="s">
        <v>38</v>
      </c>
      <c r="AY81" s="144" t="s">
        <v>116</v>
      </c>
      <c r="BK81" s="143">
        <f>SUM(BK82:BK84)</f>
        <v>0</v>
      </c>
    </row>
    <row r="82" spans="2:65" s="2" customFormat="1" ht="16.5" customHeight="1">
      <c r="B82" s="3"/>
      <c r="C82" s="141" t="s">
        <v>5</v>
      </c>
      <c r="D82" s="141" t="s">
        <v>117</v>
      </c>
      <c r="E82" s="140" t="s">
        <v>1447</v>
      </c>
      <c r="F82" s="139" t="s">
        <v>1446</v>
      </c>
      <c r="G82" s="138" t="s">
        <v>208</v>
      </c>
      <c r="H82" s="137">
        <v>1</v>
      </c>
      <c r="I82" s="136"/>
      <c r="J82" s="135">
        <f>ROUND(I82*H82,2)</f>
        <v>0</v>
      </c>
      <c r="K82" s="134"/>
      <c r="L82" s="3"/>
      <c r="M82" s="133" t="s">
        <v>1</v>
      </c>
      <c r="N82" s="132" t="s">
        <v>74</v>
      </c>
      <c r="P82" s="131">
        <f>O82*H82</f>
        <v>0</v>
      </c>
      <c r="Q82" s="131">
        <v>0</v>
      </c>
      <c r="R82" s="131">
        <f>Q82*H82</f>
        <v>0</v>
      </c>
      <c r="S82" s="131">
        <v>0</v>
      </c>
      <c r="T82" s="130">
        <f>S82*H82</f>
        <v>0</v>
      </c>
      <c r="AR82" s="128" t="s">
        <v>129</v>
      </c>
      <c r="AT82" s="128" t="s">
        <v>117</v>
      </c>
      <c r="AU82" s="128" t="s">
        <v>5</v>
      </c>
      <c r="AY82" s="103" t="s">
        <v>116</v>
      </c>
      <c r="BE82" s="129">
        <f>IF(N82="základní",J82,0)</f>
        <v>0</v>
      </c>
      <c r="BF82" s="129">
        <f>IF(N82="snížená",J82,0)</f>
        <v>0</v>
      </c>
      <c r="BG82" s="129">
        <f>IF(N82="zákl. přenesená",J82,0)</f>
        <v>0</v>
      </c>
      <c r="BH82" s="129">
        <f>IF(N82="sníž. přenesená",J82,0)</f>
        <v>0</v>
      </c>
      <c r="BI82" s="129">
        <f>IF(N82="nulová",J82,0)</f>
        <v>0</v>
      </c>
      <c r="BJ82" s="103" t="s">
        <v>5</v>
      </c>
      <c r="BK82" s="129">
        <f>ROUND(I82*H82,2)</f>
        <v>0</v>
      </c>
      <c r="BL82" s="103" t="s">
        <v>129</v>
      </c>
      <c r="BM82" s="128" t="s">
        <v>1445</v>
      </c>
    </row>
    <row r="83" spans="2:65" s="2" customFormat="1" ht="26.1">
      <c r="B83" s="3"/>
      <c r="D83" s="127" t="s">
        <v>112</v>
      </c>
      <c r="F83" s="126" t="s">
        <v>1444</v>
      </c>
      <c r="I83" s="122"/>
      <c r="L83" s="3"/>
      <c r="M83" s="125"/>
      <c r="T83" s="62"/>
      <c r="AT83" s="103" t="s">
        <v>112</v>
      </c>
      <c r="AU83" s="103" t="s">
        <v>5</v>
      </c>
    </row>
    <row r="84" spans="2:65" s="2" customFormat="1" ht="409.5">
      <c r="B84" s="3"/>
      <c r="D84" s="127" t="s">
        <v>233</v>
      </c>
      <c r="F84" s="174" t="s">
        <v>1443</v>
      </c>
      <c r="I84" s="122"/>
      <c r="L84" s="3"/>
      <c r="M84" s="121"/>
      <c r="N84" s="120"/>
      <c r="O84" s="120"/>
      <c r="P84" s="120"/>
      <c r="Q84" s="120"/>
      <c r="R84" s="120"/>
      <c r="S84" s="120"/>
      <c r="T84" s="119"/>
      <c r="AT84" s="103" t="s">
        <v>233</v>
      </c>
      <c r="AU84" s="103" t="s">
        <v>5</v>
      </c>
    </row>
    <row r="85" spans="2:65" s="2" customFormat="1" ht="7" customHeight="1">
      <c r="B85" s="5"/>
      <c r="C85" s="4"/>
      <c r="D85" s="4"/>
      <c r="E85" s="4"/>
      <c r="F85" s="4"/>
      <c r="G85" s="4"/>
      <c r="H85" s="4"/>
      <c r="I85" s="4"/>
      <c r="J85" s="4"/>
      <c r="K85" s="4"/>
      <c r="L85" s="3"/>
    </row>
  </sheetData>
  <sheetProtection algorithmName="SHA-512" hashValue="lv9z84Hhb9LvBaKa7zWOyTWSMZoWfZbHlMwL+CFvI0FIcfw9jyCpEm7vVvJ5apU188S1U/d8Nn27jNKleEeBHg==" saltValue="HittRfR0WRj+wEWr3n7615/A67E9Fn6xyJuX9NGfYfIwtYY10+MXPNu8KXSh+2So5kpBlrE5VOCeFJQ133VqhA==" spinCount="100000" sheet="1" objects="1" scenarios="1" formatColumns="0" formatRows="0" autoFilter="0"/>
  <autoFilter ref="C79:K84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55D0F-1F92-4BBC-8727-1487B38A2149}">
  <sheetPr>
    <pageSetUpPr fitToPage="1"/>
  </sheetPr>
  <dimension ref="B2:BM156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13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s="2" customFormat="1" ht="12" customHeight="1">
      <c r="B8" s="3"/>
      <c r="D8" s="67" t="s">
        <v>863</v>
      </c>
      <c r="L8" s="3"/>
    </row>
    <row r="9" spans="2:46" s="2" customFormat="1" ht="16.5" customHeight="1">
      <c r="B9" s="3"/>
      <c r="E9" s="75" t="s">
        <v>1568</v>
      </c>
      <c r="F9" s="210"/>
      <c r="G9" s="210"/>
      <c r="H9" s="210"/>
      <c r="L9" s="3"/>
    </row>
    <row r="10" spans="2:46" s="2" customFormat="1">
      <c r="B10" s="3"/>
      <c r="L10" s="3"/>
    </row>
    <row r="11" spans="2:46" s="2" customFormat="1" ht="12" customHeight="1">
      <c r="B11" s="3"/>
      <c r="D11" s="67" t="s">
        <v>96</v>
      </c>
      <c r="F11" s="25" t="s">
        <v>1</v>
      </c>
      <c r="I11" s="67" t="s">
        <v>95</v>
      </c>
      <c r="J11" s="25" t="s">
        <v>1</v>
      </c>
      <c r="L11" s="3"/>
    </row>
    <row r="12" spans="2:46" s="2" customFormat="1" ht="12" customHeight="1">
      <c r="B12" s="3"/>
      <c r="D12" s="67" t="s">
        <v>63</v>
      </c>
      <c r="F12" s="25" t="s">
        <v>84</v>
      </c>
      <c r="I12" s="67" t="s">
        <v>62</v>
      </c>
      <c r="J12" s="209" t="str">
        <f>'Rekapitulace stavby'!AN8</f>
        <v>27. 6. 2025</v>
      </c>
      <c r="L12" s="3"/>
    </row>
    <row r="13" spans="2:46" s="2" customFormat="1" ht="10.8" customHeight="1">
      <c r="B13" s="3"/>
      <c r="L13" s="3"/>
    </row>
    <row r="14" spans="2:46" s="2" customFormat="1" ht="12" customHeight="1">
      <c r="B14" s="3"/>
      <c r="D14" s="67" t="s">
        <v>61</v>
      </c>
      <c r="I14" s="67" t="s">
        <v>86</v>
      </c>
      <c r="J14" s="25" t="s">
        <v>93</v>
      </c>
      <c r="L14" s="3"/>
    </row>
    <row r="15" spans="2:46" s="2" customFormat="1" ht="18" customHeight="1">
      <c r="B15" s="3"/>
      <c r="E15" s="25" t="s">
        <v>92</v>
      </c>
      <c r="I15" s="67" t="s">
        <v>83</v>
      </c>
      <c r="J15" s="25" t="s">
        <v>1</v>
      </c>
      <c r="L15" s="3"/>
    </row>
    <row r="16" spans="2:46" s="2" customFormat="1" ht="7" customHeight="1">
      <c r="B16" s="3"/>
      <c r="L16" s="3"/>
    </row>
    <row r="17" spans="2:12" s="2" customFormat="1" ht="12" customHeight="1">
      <c r="B17" s="3"/>
      <c r="D17" s="67" t="s">
        <v>58</v>
      </c>
      <c r="I17" s="67" t="s">
        <v>86</v>
      </c>
      <c r="J17" s="107" t="str">
        <f>'Rekapitulace stavby'!AN13</f>
        <v>Vyplň údaj</v>
      </c>
      <c r="L17" s="3"/>
    </row>
    <row r="18" spans="2:12" s="2" customFormat="1" ht="18" customHeight="1">
      <c r="B18" s="3"/>
      <c r="E18" s="238" t="str">
        <f>'Rekapitulace stavby'!E14</f>
        <v>Vyplň údaj</v>
      </c>
      <c r="F18" s="112"/>
      <c r="G18" s="112"/>
      <c r="H18" s="112"/>
      <c r="I18" s="67" t="s">
        <v>83</v>
      </c>
      <c r="J18" s="107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67" t="s">
        <v>60</v>
      </c>
      <c r="I20" s="67" t="s">
        <v>86</v>
      </c>
      <c r="J20" s="25" t="s">
        <v>90</v>
      </c>
      <c r="L20" s="3"/>
    </row>
    <row r="21" spans="2:12" s="2" customFormat="1" ht="18" customHeight="1">
      <c r="B21" s="3"/>
      <c r="E21" s="25" t="s">
        <v>88</v>
      </c>
      <c r="I21" s="67" t="s">
        <v>83</v>
      </c>
      <c r="J21" s="25" t="s">
        <v>87</v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67" t="s">
        <v>57</v>
      </c>
      <c r="I23" s="67" t="s">
        <v>86</v>
      </c>
      <c r="J23" s="25" t="str">
        <f>IF('Rekapitulace stavby'!AN19="","",'Rekapitulace stavby'!AN19)</f>
        <v/>
      </c>
      <c r="L23" s="3"/>
    </row>
    <row r="24" spans="2:12" s="2" customFormat="1" ht="18" customHeight="1">
      <c r="B24" s="3"/>
      <c r="E24" s="25" t="str">
        <f>IF('Rekapitulace stavby'!E20="","",'Rekapitulace stavby'!E20)</f>
        <v xml:space="preserve"> </v>
      </c>
      <c r="I24" s="67" t="s">
        <v>83</v>
      </c>
      <c r="J24" s="25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67" t="s">
        <v>81</v>
      </c>
      <c r="L26" s="3"/>
    </row>
    <row r="27" spans="2:12" s="236" customFormat="1" ht="71.25" customHeight="1">
      <c r="B27" s="237"/>
      <c r="E27" s="102" t="s">
        <v>80</v>
      </c>
      <c r="F27" s="102"/>
      <c r="G27" s="102"/>
      <c r="H27" s="102"/>
      <c r="L27" s="237"/>
    </row>
    <row r="28" spans="2:12" s="2" customFormat="1" ht="7" customHeight="1">
      <c r="B28" s="3"/>
      <c r="L28" s="3"/>
    </row>
    <row r="29" spans="2:12" s="2" customFormat="1" ht="7" customHeight="1">
      <c r="B29" s="3"/>
      <c r="D29" s="51"/>
      <c r="E29" s="51"/>
      <c r="F29" s="51"/>
      <c r="G29" s="51"/>
      <c r="H29" s="51"/>
      <c r="I29" s="51"/>
      <c r="J29" s="51"/>
      <c r="K29" s="51"/>
      <c r="L29" s="3"/>
    </row>
    <row r="30" spans="2:12" s="2" customFormat="1" ht="25.45" customHeight="1">
      <c r="B30" s="3"/>
      <c r="D30" s="235" t="s">
        <v>79</v>
      </c>
      <c r="J30" s="222">
        <f>ROUND(J83, 2)</f>
        <v>0</v>
      </c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14.4" customHeight="1">
      <c r="B32" s="3"/>
      <c r="F32" s="234" t="s">
        <v>77</v>
      </c>
      <c r="I32" s="234" t="s">
        <v>78</v>
      </c>
      <c r="J32" s="234" t="s">
        <v>76</v>
      </c>
      <c r="L32" s="3"/>
    </row>
    <row r="33" spans="2:12" s="2" customFormat="1" ht="14.4" customHeight="1">
      <c r="B33" s="3"/>
      <c r="D33" s="233" t="s">
        <v>75</v>
      </c>
      <c r="E33" s="67" t="s">
        <v>74</v>
      </c>
      <c r="F33" s="27">
        <f>ROUND((SUM(BE83:BE155)),  2)</f>
        <v>0</v>
      </c>
      <c r="I33" s="232">
        <v>0.21</v>
      </c>
      <c r="J33" s="27">
        <f>ROUND(((SUM(BE83:BE155))*I33),  2)</f>
        <v>0</v>
      </c>
      <c r="L33" s="3"/>
    </row>
    <row r="34" spans="2:12" s="2" customFormat="1" ht="14.4" customHeight="1">
      <c r="B34" s="3"/>
      <c r="E34" s="67" t="s">
        <v>73</v>
      </c>
      <c r="F34" s="27">
        <f>ROUND((SUM(BF83:BF155)),  2)</f>
        <v>0</v>
      </c>
      <c r="I34" s="232">
        <v>0.12</v>
      </c>
      <c r="J34" s="27">
        <f>ROUND(((SUM(BF83:BF155))*I34),  2)</f>
        <v>0</v>
      </c>
      <c r="L34" s="3"/>
    </row>
    <row r="35" spans="2:12" s="2" customFormat="1" ht="14.4" hidden="1" customHeight="1">
      <c r="B35" s="3"/>
      <c r="E35" s="67" t="s">
        <v>72</v>
      </c>
      <c r="F35" s="27">
        <f>ROUND((SUM(BG83:BG155)),  2)</f>
        <v>0</v>
      </c>
      <c r="I35" s="232">
        <v>0.21</v>
      </c>
      <c r="J35" s="27">
        <f>0</f>
        <v>0</v>
      </c>
      <c r="L35" s="3"/>
    </row>
    <row r="36" spans="2:12" s="2" customFormat="1" ht="14.4" hidden="1" customHeight="1">
      <c r="B36" s="3"/>
      <c r="E36" s="67" t="s">
        <v>71</v>
      </c>
      <c r="F36" s="27">
        <f>ROUND((SUM(BH83:BH155)),  2)</f>
        <v>0</v>
      </c>
      <c r="I36" s="232">
        <v>0.12</v>
      </c>
      <c r="J36" s="27">
        <f>0</f>
        <v>0</v>
      </c>
      <c r="L36" s="3"/>
    </row>
    <row r="37" spans="2:12" s="2" customFormat="1" ht="14.4" hidden="1" customHeight="1">
      <c r="B37" s="3"/>
      <c r="E37" s="67" t="s">
        <v>70</v>
      </c>
      <c r="F37" s="27">
        <f>ROUND((SUM(BI83:BI155)),  2)</f>
        <v>0</v>
      </c>
      <c r="I37" s="232">
        <v>0</v>
      </c>
      <c r="J37" s="27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45" customHeight="1">
      <c r="B39" s="3"/>
      <c r="C39" s="224"/>
      <c r="D39" s="231" t="s">
        <v>69</v>
      </c>
      <c r="E39" s="60"/>
      <c r="F39" s="60"/>
      <c r="G39" s="230" t="s">
        <v>68</v>
      </c>
      <c r="H39" s="229" t="s">
        <v>67</v>
      </c>
      <c r="I39" s="60"/>
      <c r="J39" s="228">
        <f>SUM(J30:J37)</f>
        <v>0</v>
      </c>
      <c r="K39" s="227"/>
      <c r="L39" s="3"/>
    </row>
    <row r="40" spans="2:12" s="2" customFormat="1" ht="14.4" customHeight="1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7" customHeight="1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5" customHeight="1">
      <c r="B45" s="3"/>
      <c r="C45" s="77" t="s">
        <v>878</v>
      </c>
      <c r="L45" s="3"/>
    </row>
    <row r="46" spans="2:12" s="2" customFormat="1" ht="7" customHeight="1">
      <c r="B46" s="3"/>
      <c r="L46" s="3"/>
    </row>
    <row r="47" spans="2:12" s="2" customFormat="1" ht="12" customHeight="1">
      <c r="B47" s="3"/>
      <c r="C47" s="67" t="s">
        <v>64</v>
      </c>
      <c r="L47" s="3"/>
    </row>
    <row r="48" spans="2:12" s="2" customFormat="1" ht="16.5" customHeight="1">
      <c r="B48" s="3"/>
      <c r="E48" s="211" t="str">
        <f>E7</f>
        <v>RB - KANALIZACE - JIH - revize 10-2025</v>
      </c>
      <c r="F48" s="212"/>
      <c r="G48" s="212"/>
      <c r="H48" s="212"/>
      <c r="L48" s="3"/>
    </row>
    <row r="49" spans="2:47" s="2" customFormat="1" ht="12" customHeight="1">
      <c r="B49" s="3"/>
      <c r="C49" s="67" t="s">
        <v>863</v>
      </c>
      <c r="L49" s="3"/>
    </row>
    <row r="50" spans="2:47" s="2" customFormat="1" ht="16.5" customHeight="1">
      <c r="B50" s="3"/>
      <c r="E50" s="75" t="str">
        <f>E9</f>
        <v>PS 1.2 - Elektro technologická část, přípojka NN ČSOV</v>
      </c>
      <c r="F50" s="210"/>
      <c r="G50" s="210"/>
      <c r="H50" s="210"/>
      <c r="L50" s="3"/>
    </row>
    <row r="51" spans="2:47" s="2" customFormat="1" ht="7" customHeight="1">
      <c r="B51" s="3"/>
      <c r="L51" s="3"/>
    </row>
    <row r="52" spans="2:47" s="2" customFormat="1" ht="12" customHeight="1">
      <c r="B52" s="3"/>
      <c r="C52" s="67" t="s">
        <v>63</v>
      </c>
      <c r="F52" s="25" t="str">
        <f>F12</f>
        <v xml:space="preserve"> </v>
      </c>
      <c r="I52" s="67" t="s">
        <v>62</v>
      </c>
      <c r="J52" s="209" t="str">
        <f>IF(J12="","",J12)</f>
        <v>27. 6. 2025</v>
      </c>
      <c r="L52" s="3"/>
    </row>
    <row r="53" spans="2:47" s="2" customFormat="1" ht="7" customHeight="1">
      <c r="B53" s="3"/>
      <c r="L53" s="3"/>
    </row>
    <row r="54" spans="2:47" s="2" customFormat="1" ht="15.15" customHeight="1">
      <c r="B54" s="3"/>
      <c r="C54" s="67" t="s">
        <v>61</v>
      </c>
      <c r="F54" s="25" t="str">
        <f>E15</f>
        <v>Obec Rohovládová Bělá</v>
      </c>
      <c r="I54" s="67" t="s">
        <v>60</v>
      </c>
      <c r="J54" s="208" t="str">
        <f>E21</f>
        <v>PLP Projektstav s.r.o.</v>
      </c>
      <c r="L54" s="3"/>
    </row>
    <row r="55" spans="2:47" s="2" customFormat="1" ht="15.15" customHeight="1">
      <c r="B55" s="3"/>
      <c r="C55" s="67" t="s">
        <v>58</v>
      </c>
      <c r="F55" s="25" t="str">
        <f>IF(E18="","",E18)</f>
        <v>Vyplň údaj</v>
      </c>
      <c r="I55" s="67" t="s">
        <v>57</v>
      </c>
      <c r="J55" s="208" t="str">
        <f>E24</f>
        <v xml:space="preserve"> </v>
      </c>
      <c r="L55" s="3"/>
    </row>
    <row r="56" spans="2:47" s="2" customFormat="1" ht="10.3" customHeight="1">
      <c r="B56" s="3"/>
      <c r="L56" s="3"/>
    </row>
    <row r="57" spans="2:47" s="2" customFormat="1" ht="29.25" customHeight="1">
      <c r="B57" s="3"/>
      <c r="C57" s="226" t="s">
        <v>877</v>
      </c>
      <c r="D57" s="224"/>
      <c r="E57" s="224"/>
      <c r="F57" s="224"/>
      <c r="G57" s="224"/>
      <c r="H57" s="224"/>
      <c r="I57" s="224"/>
      <c r="J57" s="225" t="s">
        <v>856</v>
      </c>
      <c r="K57" s="224"/>
      <c r="L57" s="3"/>
    </row>
    <row r="58" spans="2:47" s="2" customFormat="1" ht="10.3" customHeight="1">
      <c r="B58" s="3"/>
      <c r="L58" s="3"/>
    </row>
    <row r="59" spans="2:47" s="2" customFormat="1" ht="22.8" customHeight="1">
      <c r="B59" s="3"/>
      <c r="C59" s="223" t="s">
        <v>39</v>
      </c>
      <c r="J59" s="222">
        <f>J83</f>
        <v>0</v>
      </c>
      <c r="L59" s="3"/>
      <c r="AU59" s="103" t="s">
        <v>847</v>
      </c>
    </row>
    <row r="60" spans="2:47" s="217" customFormat="1" ht="25" customHeight="1">
      <c r="B60" s="218"/>
      <c r="D60" s="221" t="s">
        <v>1567</v>
      </c>
      <c r="E60" s="220"/>
      <c r="F60" s="220"/>
      <c r="G60" s="220"/>
      <c r="H60" s="220"/>
      <c r="I60" s="220"/>
      <c r="J60" s="219">
        <f>J84</f>
        <v>0</v>
      </c>
      <c r="L60" s="218"/>
    </row>
    <row r="61" spans="2:47" s="35" customFormat="1" ht="19.899999999999999" customHeight="1">
      <c r="B61" s="213"/>
      <c r="D61" s="216" t="s">
        <v>1566</v>
      </c>
      <c r="E61" s="215"/>
      <c r="F61" s="215"/>
      <c r="G61" s="215"/>
      <c r="H61" s="215"/>
      <c r="I61" s="215"/>
      <c r="J61" s="214">
        <f>J85</f>
        <v>0</v>
      </c>
      <c r="L61" s="213"/>
    </row>
    <row r="62" spans="2:47" s="35" customFormat="1" ht="19.899999999999999" customHeight="1">
      <c r="B62" s="213"/>
      <c r="D62" s="216" t="s">
        <v>1565</v>
      </c>
      <c r="E62" s="215"/>
      <c r="F62" s="215"/>
      <c r="G62" s="215"/>
      <c r="H62" s="215"/>
      <c r="I62" s="215"/>
      <c r="J62" s="214">
        <f>J102</f>
        <v>0</v>
      </c>
      <c r="L62" s="213"/>
    </row>
    <row r="63" spans="2:47" s="35" customFormat="1" ht="19.899999999999999" customHeight="1">
      <c r="B63" s="213"/>
      <c r="D63" s="216" t="s">
        <v>1564</v>
      </c>
      <c r="E63" s="215"/>
      <c r="F63" s="215"/>
      <c r="G63" s="215"/>
      <c r="H63" s="215"/>
      <c r="I63" s="215"/>
      <c r="J63" s="214">
        <f>J135</f>
        <v>0</v>
      </c>
      <c r="L63" s="213"/>
    </row>
    <row r="64" spans="2:47" s="2" customFormat="1" ht="21.85" customHeight="1">
      <c r="B64" s="3"/>
      <c r="L64" s="3"/>
    </row>
    <row r="65" spans="2:12" s="2" customFormat="1" ht="7" customHeight="1">
      <c r="B65" s="5"/>
      <c r="C65" s="4"/>
      <c r="D65" s="4"/>
      <c r="E65" s="4"/>
      <c r="F65" s="4"/>
      <c r="G65" s="4"/>
      <c r="H65" s="4"/>
      <c r="I65" s="4"/>
      <c r="J65" s="4"/>
      <c r="K65" s="4"/>
      <c r="L65" s="3"/>
    </row>
    <row r="69" spans="2:12" s="2" customFormat="1" ht="7" customHeight="1">
      <c r="B69" s="79"/>
      <c r="C69" s="78"/>
      <c r="D69" s="78"/>
      <c r="E69" s="78"/>
      <c r="F69" s="78"/>
      <c r="G69" s="78"/>
      <c r="H69" s="78"/>
      <c r="I69" s="78"/>
      <c r="J69" s="78"/>
      <c r="K69" s="78"/>
      <c r="L69" s="3"/>
    </row>
    <row r="70" spans="2:12" s="2" customFormat="1" ht="25" customHeight="1">
      <c r="B70" s="3"/>
      <c r="C70" s="77" t="s">
        <v>864</v>
      </c>
      <c r="L70" s="3"/>
    </row>
    <row r="71" spans="2:12" s="2" customFormat="1" ht="7" customHeight="1">
      <c r="B71" s="3"/>
      <c r="L71" s="3"/>
    </row>
    <row r="72" spans="2:12" s="2" customFormat="1" ht="12" customHeight="1">
      <c r="B72" s="3"/>
      <c r="C72" s="67" t="s">
        <v>64</v>
      </c>
      <c r="L72" s="3"/>
    </row>
    <row r="73" spans="2:12" s="2" customFormat="1" ht="16.5" customHeight="1">
      <c r="B73" s="3"/>
      <c r="E73" s="211" t="str">
        <f>E7</f>
        <v>RB - KANALIZACE - JIH - revize 10-2025</v>
      </c>
      <c r="F73" s="212"/>
      <c r="G73" s="212"/>
      <c r="H73" s="212"/>
      <c r="L73" s="3"/>
    </row>
    <row r="74" spans="2:12" s="2" customFormat="1" ht="12" customHeight="1">
      <c r="B74" s="3"/>
      <c r="C74" s="67" t="s">
        <v>863</v>
      </c>
      <c r="L74" s="3"/>
    </row>
    <row r="75" spans="2:12" s="2" customFormat="1" ht="16.5" customHeight="1">
      <c r="B75" s="3"/>
      <c r="E75" s="75" t="str">
        <f>E9</f>
        <v>PS 1.2 - Elektro technologická část, přípojka NN ČSOV</v>
      </c>
      <c r="F75" s="210"/>
      <c r="G75" s="210"/>
      <c r="H75" s="210"/>
      <c r="L75" s="3"/>
    </row>
    <row r="76" spans="2:12" s="2" customFormat="1" ht="7" customHeight="1">
      <c r="B76" s="3"/>
      <c r="L76" s="3"/>
    </row>
    <row r="77" spans="2:12" s="2" customFormat="1" ht="12" customHeight="1">
      <c r="B77" s="3"/>
      <c r="C77" s="67" t="s">
        <v>63</v>
      </c>
      <c r="F77" s="25" t="str">
        <f>F12</f>
        <v xml:space="preserve"> </v>
      </c>
      <c r="I77" s="67" t="s">
        <v>62</v>
      </c>
      <c r="J77" s="209" t="str">
        <f>IF(J12="","",J12)</f>
        <v>27. 6. 2025</v>
      </c>
      <c r="L77" s="3"/>
    </row>
    <row r="78" spans="2:12" s="2" customFormat="1" ht="7" customHeight="1">
      <c r="B78" s="3"/>
      <c r="L78" s="3"/>
    </row>
    <row r="79" spans="2:12" s="2" customFormat="1" ht="15.15" customHeight="1">
      <c r="B79" s="3"/>
      <c r="C79" s="67" t="s">
        <v>61</v>
      </c>
      <c r="F79" s="25" t="str">
        <f>E15</f>
        <v>Obec Rohovládová Bělá</v>
      </c>
      <c r="I79" s="67" t="s">
        <v>60</v>
      </c>
      <c r="J79" s="208" t="str">
        <f>E21</f>
        <v>PLP Projektstav s.r.o.</v>
      </c>
      <c r="L79" s="3"/>
    </row>
    <row r="80" spans="2:12" s="2" customFormat="1" ht="15.15" customHeight="1">
      <c r="B80" s="3"/>
      <c r="C80" s="67" t="s">
        <v>58</v>
      </c>
      <c r="F80" s="25" t="str">
        <f>IF(E18="","",E18)</f>
        <v>Vyplň údaj</v>
      </c>
      <c r="I80" s="67" t="s">
        <v>57</v>
      </c>
      <c r="J80" s="208" t="str">
        <f>E24</f>
        <v xml:space="preserve"> </v>
      </c>
      <c r="L80" s="3"/>
    </row>
    <row r="81" spans="2:65" s="2" customFormat="1" ht="10.3" customHeight="1">
      <c r="B81" s="3"/>
      <c r="L81" s="3"/>
    </row>
    <row r="82" spans="2:65" s="202" customFormat="1" ht="29.25" customHeight="1">
      <c r="B82" s="203"/>
      <c r="C82" s="207" t="s">
        <v>860</v>
      </c>
      <c r="D82" s="206" t="s">
        <v>52</v>
      </c>
      <c r="E82" s="206" t="s">
        <v>56</v>
      </c>
      <c r="F82" s="206" t="s">
        <v>55</v>
      </c>
      <c r="G82" s="206" t="s">
        <v>859</v>
      </c>
      <c r="H82" s="206" t="s">
        <v>858</v>
      </c>
      <c r="I82" s="206" t="s">
        <v>857</v>
      </c>
      <c r="J82" s="205" t="s">
        <v>856</v>
      </c>
      <c r="K82" s="204" t="s">
        <v>855</v>
      </c>
      <c r="L82" s="203"/>
      <c r="M82" s="55" t="s">
        <v>1</v>
      </c>
      <c r="N82" s="54" t="s">
        <v>75</v>
      </c>
      <c r="O82" s="54" t="s">
        <v>854</v>
      </c>
      <c r="P82" s="54" t="s">
        <v>853</v>
      </c>
      <c r="Q82" s="54" t="s">
        <v>852</v>
      </c>
      <c r="R82" s="54" t="s">
        <v>851</v>
      </c>
      <c r="S82" s="54" t="s">
        <v>850</v>
      </c>
      <c r="T82" s="53" t="s">
        <v>849</v>
      </c>
    </row>
    <row r="83" spans="2:65" s="2" customFormat="1" ht="22.8" customHeight="1">
      <c r="B83" s="3"/>
      <c r="C83" s="49" t="s">
        <v>848</v>
      </c>
      <c r="J83" s="201">
        <f>BK83</f>
        <v>0</v>
      </c>
      <c r="L83" s="3"/>
      <c r="M83" s="52"/>
      <c r="N83" s="51"/>
      <c r="O83" s="51"/>
      <c r="P83" s="200">
        <f>P84</f>
        <v>0</v>
      </c>
      <c r="Q83" s="51"/>
      <c r="R83" s="200">
        <f>R84</f>
        <v>0</v>
      </c>
      <c r="S83" s="51"/>
      <c r="T83" s="199">
        <f>T84</f>
        <v>0</v>
      </c>
      <c r="AT83" s="103" t="s">
        <v>34</v>
      </c>
      <c r="AU83" s="103" t="s">
        <v>847</v>
      </c>
      <c r="BK83" s="198">
        <f>BK84</f>
        <v>0</v>
      </c>
    </row>
    <row r="84" spans="2:65" s="142" customFormat="1" ht="25.9" customHeight="1">
      <c r="B84" s="149"/>
      <c r="D84" s="144" t="s">
        <v>34</v>
      </c>
      <c r="E84" s="154" t="s">
        <v>846</v>
      </c>
      <c r="F84" s="154" t="s">
        <v>846</v>
      </c>
      <c r="I84" s="151"/>
      <c r="J84" s="153">
        <f>BK84</f>
        <v>0</v>
      </c>
      <c r="L84" s="149"/>
      <c r="M84" s="148"/>
      <c r="P84" s="147">
        <f>P85+P102+P135</f>
        <v>0</v>
      </c>
      <c r="R84" s="147">
        <f>R85+R102+R135</f>
        <v>0</v>
      </c>
      <c r="T84" s="146">
        <f>T85+T102+T135</f>
        <v>0</v>
      </c>
      <c r="AR84" s="144" t="s">
        <v>5</v>
      </c>
      <c r="AT84" s="145" t="s">
        <v>34</v>
      </c>
      <c r="AU84" s="145" t="s">
        <v>38</v>
      </c>
      <c r="AY84" s="144" t="s">
        <v>116</v>
      </c>
      <c r="BK84" s="143">
        <f>BK85+BK102+BK135</f>
        <v>0</v>
      </c>
    </row>
    <row r="85" spans="2:65" s="142" customFormat="1" ht="22.8" customHeight="1">
      <c r="B85" s="149"/>
      <c r="D85" s="144" t="s">
        <v>34</v>
      </c>
      <c r="E85" s="152" t="s">
        <v>1563</v>
      </c>
      <c r="F85" s="152" t="s">
        <v>1562</v>
      </c>
      <c r="I85" s="151"/>
      <c r="J85" s="150">
        <f>BK85</f>
        <v>0</v>
      </c>
      <c r="L85" s="149"/>
      <c r="M85" s="148"/>
      <c r="P85" s="147">
        <f>SUM(P86:P101)</f>
        <v>0</v>
      </c>
      <c r="R85" s="147">
        <f>SUM(R86:R101)</f>
        <v>0</v>
      </c>
      <c r="T85" s="146">
        <f>SUM(T86:T101)</f>
        <v>0</v>
      </c>
      <c r="AR85" s="144" t="s">
        <v>5</v>
      </c>
      <c r="AT85" s="145" t="s">
        <v>34</v>
      </c>
      <c r="AU85" s="145" t="s">
        <v>5</v>
      </c>
      <c r="AY85" s="144" t="s">
        <v>116</v>
      </c>
      <c r="BK85" s="143">
        <f>SUM(BK86:BK101)</f>
        <v>0</v>
      </c>
    </row>
    <row r="86" spans="2:65" s="2" customFormat="1" ht="24.15" customHeight="1">
      <c r="B86" s="3"/>
      <c r="C86" s="141" t="s">
        <v>5</v>
      </c>
      <c r="D86" s="141" t="s">
        <v>117</v>
      </c>
      <c r="E86" s="140" t="s">
        <v>1561</v>
      </c>
      <c r="F86" s="139" t="s">
        <v>1559</v>
      </c>
      <c r="G86" s="138" t="s">
        <v>307</v>
      </c>
      <c r="H86" s="137">
        <v>1</v>
      </c>
      <c r="I86" s="136"/>
      <c r="J86" s="135">
        <f>ROUND(I86*H86,2)</f>
        <v>0</v>
      </c>
      <c r="K86" s="134"/>
      <c r="L86" s="3"/>
      <c r="M86" s="133" t="s">
        <v>1</v>
      </c>
      <c r="N86" s="132" t="s">
        <v>74</v>
      </c>
      <c r="P86" s="131">
        <f>O86*H86</f>
        <v>0</v>
      </c>
      <c r="Q86" s="131">
        <v>0</v>
      </c>
      <c r="R86" s="131">
        <f>Q86*H86</f>
        <v>0</v>
      </c>
      <c r="S86" s="131">
        <v>0</v>
      </c>
      <c r="T86" s="130">
        <f>S86*H86</f>
        <v>0</v>
      </c>
      <c r="AR86" s="128" t="s">
        <v>129</v>
      </c>
      <c r="AT86" s="128" t="s">
        <v>117</v>
      </c>
      <c r="AU86" s="128" t="s">
        <v>0</v>
      </c>
      <c r="AY86" s="103" t="s">
        <v>116</v>
      </c>
      <c r="BE86" s="129">
        <f>IF(N86="základní",J86,0)</f>
        <v>0</v>
      </c>
      <c r="BF86" s="129">
        <f>IF(N86="snížená",J86,0)</f>
        <v>0</v>
      </c>
      <c r="BG86" s="129">
        <f>IF(N86="zákl. přenesená",J86,0)</f>
        <v>0</v>
      </c>
      <c r="BH86" s="129">
        <f>IF(N86="sníž. přenesená",J86,0)</f>
        <v>0</v>
      </c>
      <c r="BI86" s="129">
        <f>IF(N86="nulová",J86,0)</f>
        <v>0</v>
      </c>
      <c r="BJ86" s="103" t="s">
        <v>5</v>
      </c>
      <c r="BK86" s="129">
        <f>ROUND(I86*H86,2)</f>
        <v>0</v>
      </c>
      <c r="BL86" s="103" t="s">
        <v>129</v>
      </c>
      <c r="BM86" s="128" t="s">
        <v>1560</v>
      </c>
    </row>
    <row r="87" spans="2:65" s="2" customFormat="1">
      <c r="B87" s="3"/>
      <c r="D87" s="127" t="s">
        <v>112</v>
      </c>
      <c r="F87" s="126" t="s">
        <v>1559</v>
      </c>
      <c r="I87" s="122"/>
      <c r="L87" s="3"/>
      <c r="M87" s="125"/>
      <c r="T87" s="62"/>
      <c r="AT87" s="103" t="s">
        <v>112</v>
      </c>
      <c r="AU87" s="103" t="s">
        <v>0</v>
      </c>
    </row>
    <row r="88" spans="2:65" s="2" customFormat="1" ht="24.15" customHeight="1">
      <c r="B88" s="3"/>
      <c r="C88" s="141" t="s">
        <v>0</v>
      </c>
      <c r="D88" s="141" t="s">
        <v>117</v>
      </c>
      <c r="E88" s="140" t="s">
        <v>1558</v>
      </c>
      <c r="F88" s="139" t="s">
        <v>1556</v>
      </c>
      <c r="G88" s="138" t="s">
        <v>307</v>
      </c>
      <c r="H88" s="137">
        <v>2</v>
      </c>
      <c r="I88" s="136"/>
      <c r="J88" s="135">
        <f>ROUND(I88*H88,2)</f>
        <v>0</v>
      </c>
      <c r="K88" s="134"/>
      <c r="L88" s="3"/>
      <c r="M88" s="133" t="s">
        <v>1</v>
      </c>
      <c r="N88" s="132" t="s">
        <v>74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0">
        <f>S88*H88</f>
        <v>0</v>
      </c>
      <c r="AR88" s="128" t="s">
        <v>129</v>
      </c>
      <c r="AT88" s="128" t="s">
        <v>117</v>
      </c>
      <c r="AU88" s="128" t="s">
        <v>0</v>
      </c>
      <c r="AY88" s="103" t="s">
        <v>116</v>
      </c>
      <c r="BE88" s="129">
        <f>IF(N88="základní",J88,0)</f>
        <v>0</v>
      </c>
      <c r="BF88" s="129">
        <f>IF(N88="snížená",J88,0)</f>
        <v>0</v>
      </c>
      <c r="BG88" s="129">
        <f>IF(N88="zákl. přenesená",J88,0)</f>
        <v>0</v>
      </c>
      <c r="BH88" s="129">
        <f>IF(N88="sníž. přenesená",J88,0)</f>
        <v>0</v>
      </c>
      <c r="BI88" s="129">
        <f>IF(N88="nulová",J88,0)</f>
        <v>0</v>
      </c>
      <c r="BJ88" s="103" t="s">
        <v>5</v>
      </c>
      <c r="BK88" s="129">
        <f>ROUND(I88*H88,2)</f>
        <v>0</v>
      </c>
      <c r="BL88" s="103" t="s">
        <v>129</v>
      </c>
      <c r="BM88" s="128" t="s">
        <v>1557</v>
      </c>
    </row>
    <row r="89" spans="2:65" s="2" customFormat="1">
      <c r="B89" s="3"/>
      <c r="D89" s="127" t="s">
        <v>112</v>
      </c>
      <c r="F89" s="126" t="s">
        <v>1556</v>
      </c>
      <c r="I89" s="122"/>
      <c r="L89" s="3"/>
      <c r="M89" s="125"/>
      <c r="T89" s="62"/>
      <c r="AT89" s="103" t="s">
        <v>112</v>
      </c>
      <c r="AU89" s="103" t="s">
        <v>0</v>
      </c>
    </row>
    <row r="90" spans="2:65" s="2" customFormat="1" ht="24.15" customHeight="1">
      <c r="B90" s="3"/>
      <c r="C90" s="141" t="s">
        <v>121</v>
      </c>
      <c r="D90" s="141" t="s">
        <v>117</v>
      </c>
      <c r="E90" s="140" t="s">
        <v>1555</v>
      </c>
      <c r="F90" s="139" t="s">
        <v>1553</v>
      </c>
      <c r="G90" s="138" t="s">
        <v>307</v>
      </c>
      <c r="H90" s="137">
        <v>2</v>
      </c>
      <c r="I90" s="136"/>
      <c r="J90" s="135">
        <f>ROUND(I90*H90,2)</f>
        <v>0</v>
      </c>
      <c r="K90" s="134"/>
      <c r="L90" s="3"/>
      <c r="M90" s="133" t="s">
        <v>1</v>
      </c>
      <c r="N90" s="132" t="s">
        <v>74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0">
        <f>S90*H90</f>
        <v>0</v>
      </c>
      <c r="AR90" s="128" t="s">
        <v>129</v>
      </c>
      <c r="AT90" s="128" t="s">
        <v>117</v>
      </c>
      <c r="AU90" s="128" t="s">
        <v>0</v>
      </c>
      <c r="AY90" s="103" t="s">
        <v>116</v>
      </c>
      <c r="BE90" s="129">
        <f>IF(N90="základní",J90,0)</f>
        <v>0</v>
      </c>
      <c r="BF90" s="129">
        <f>IF(N90="snížená",J90,0)</f>
        <v>0</v>
      </c>
      <c r="BG90" s="129">
        <f>IF(N90="zákl. přenesená",J90,0)</f>
        <v>0</v>
      </c>
      <c r="BH90" s="129">
        <f>IF(N90="sníž. přenesená",J90,0)</f>
        <v>0</v>
      </c>
      <c r="BI90" s="129">
        <f>IF(N90="nulová",J90,0)</f>
        <v>0</v>
      </c>
      <c r="BJ90" s="103" t="s">
        <v>5</v>
      </c>
      <c r="BK90" s="129">
        <f>ROUND(I90*H90,2)</f>
        <v>0</v>
      </c>
      <c r="BL90" s="103" t="s">
        <v>129</v>
      </c>
      <c r="BM90" s="128" t="s">
        <v>1554</v>
      </c>
    </row>
    <row r="91" spans="2:65" s="2" customFormat="1">
      <c r="B91" s="3"/>
      <c r="D91" s="127" t="s">
        <v>112</v>
      </c>
      <c r="F91" s="126" t="s">
        <v>1553</v>
      </c>
      <c r="I91" s="122"/>
      <c r="L91" s="3"/>
      <c r="M91" s="125"/>
      <c r="T91" s="62"/>
      <c r="AT91" s="103" t="s">
        <v>112</v>
      </c>
      <c r="AU91" s="103" t="s">
        <v>0</v>
      </c>
    </row>
    <row r="92" spans="2:65" s="2" customFormat="1" ht="21.75" customHeight="1">
      <c r="B92" s="3"/>
      <c r="C92" s="141" t="s">
        <v>129</v>
      </c>
      <c r="D92" s="141" t="s">
        <v>117</v>
      </c>
      <c r="E92" s="140" t="s">
        <v>1552</v>
      </c>
      <c r="F92" s="139" t="s">
        <v>1551</v>
      </c>
      <c r="G92" s="138" t="s">
        <v>307</v>
      </c>
      <c r="H92" s="137">
        <v>1</v>
      </c>
      <c r="I92" s="136"/>
      <c r="J92" s="135">
        <f>ROUND(I92*H92,2)</f>
        <v>0</v>
      </c>
      <c r="K92" s="134"/>
      <c r="L92" s="3"/>
      <c r="M92" s="133" t="s">
        <v>1</v>
      </c>
      <c r="N92" s="132" t="s">
        <v>74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0">
        <f>S92*H92</f>
        <v>0</v>
      </c>
      <c r="AR92" s="128" t="s">
        <v>129</v>
      </c>
      <c r="AT92" s="128" t="s">
        <v>117</v>
      </c>
      <c r="AU92" s="128" t="s">
        <v>0</v>
      </c>
      <c r="AY92" s="103" t="s">
        <v>116</v>
      </c>
      <c r="BE92" s="129">
        <f>IF(N92="základní",J92,0)</f>
        <v>0</v>
      </c>
      <c r="BF92" s="129">
        <f>IF(N92="snížená",J92,0)</f>
        <v>0</v>
      </c>
      <c r="BG92" s="129">
        <f>IF(N92="zákl. přenesená",J92,0)</f>
        <v>0</v>
      </c>
      <c r="BH92" s="129">
        <f>IF(N92="sníž. přenesená",J92,0)</f>
        <v>0</v>
      </c>
      <c r="BI92" s="129">
        <f>IF(N92="nulová",J92,0)</f>
        <v>0</v>
      </c>
      <c r="BJ92" s="103" t="s">
        <v>5</v>
      </c>
      <c r="BK92" s="129">
        <f>ROUND(I92*H92,2)</f>
        <v>0</v>
      </c>
      <c r="BL92" s="103" t="s">
        <v>129</v>
      </c>
      <c r="BM92" s="128" t="s">
        <v>1550</v>
      </c>
    </row>
    <row r="93" spans="2:65" s="2" customFormat="1">
      <c r="B93" s="3"/>
      <c r="D93" s="127" t="s">
        <v>112</v>
      </c>
      <c r="F93" s="126" t="s">
        <v>1549</v>
      </c>
      <c r="I93" s="122"/>
      <c r="L93" s="3"/>
      <c r="M93" s="125"/>
      <c r="T93" s="62"/>
      <c r="AT93" s="103" t="s">
        <v>112</v>
      </c>
      <c r="AU93" s="103" t="s">
        <v>0</v>
      </c>
    </row>
    <row r="94" spans="2:65" s="2" customFormat="1" ht="24.15" customHeight="1">
      <c r="B94" s="3"/>
      <c r="C94" s="141" t="s">
        <v>432</v>
      </c>
      <c r="D94" s="141" t="s">
        <v>117</v>
      </c>
      <c r="E94" s="140" t="s">
        <v>1548</v>
      </c>
      <c r="F94" s="139" t="s">
        <v>1547</v>
      </c>
      <c r="G94" s="138" t="s">
        <v>307</v>
      </c>
      <c r="H94" s="137">
        <v>1</v>
      </c>
      <c r="I94" s="136"/>
      <c r="J94" s="135">
        <f>ROUND(I94*H94,2)</f>
        <v>0</v>
      </c>
      <c r="K94" s="134"/>
      <c r="L94" s="3"/>
      <c r="M94" s="133" t="s">
        <v>1</v>
      </c>
      <c r="N94" s="132" t="s">
        <v>74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0">
        <f>S94*H94</f>
        <v>0</v>
      </c>
      <c r="AR94" s="128" t="s">
        <v>129</v>
      </c>
      <c r="AT94" s="128" t="s">
        <v>117</v>
      </c>
      <c r="AU94" s="128" t="s">
        <v>0</v>
      </c>
      <c r="AY94" s="103" t="s">
        <v>116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03" t="s">
        <v>5</v>
      </c>
      <c r="BK94" s="129">
        <f>ROUND(I94*H94,2)</f>
        <v>0</v>
      </c>
      <c r="BL94" s="103" t="s">
        <v>129</v>
      </c>
      <c r="BM94" s="128" t="s">
        <v>1546</v>
      </c>
    </row>
    <row r="95" spans="2:65" s="2" customFormat="1">
      <c r="B95" s="3"/>
      <c r="D95" s="127" t="s">
        <v>112</v>
      </c>
      <c r="F95" s="126" t="s">
        <v>1545</v>
      </c>
      <c r="I95" s="122"/>
      <c r="L95" s="3"/>
      <c r="M95" s="125"/>
      <c r="T95" s="62"/>
      <c r="AT95" s="103" t="s">
        <v>112</v>
      </c>
      <c r="AU95" s="103" t="s">
        <v>0</v>
      </c>
    </row>
    <row r="96" spans="2:65" s="2" customFormat="1" ht="16.5" customHeight="1">
      <c r="B96" s="3"/>
      <c r="C96" s="141" t="s">
        <v>812</v>
      </c>
      <c r="D96" s="141" t="s">
        <v>117</v>
      </c>
      <c r="E96" s="140" t="s">
        <v>1544</v>
      </c>
      <c r="F96" s="139" t="s">
        <v>1543</v>
      </c>
      <c r="G96" s="138" t="s">
        <v>307</v>
      </c>
      <c r="H96" s="137">
        <v>1</v>
      </c>
      <c r="I96" s="136"/>
      <c r="J96" s="135">
        <f>ROUND(I96*H96,2)</f>
        <v>0</v>
      </c>
      <c r="K96" s="134"/>
      <c r="L96" s="3"/>
      <c r="M96" s="133" t="s">
        <v>1</v>
      </c>
      <c r="N96" s="132" t="s">
        <v>74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0">
        <f>S96*H96</f>
        <v>0</v>
      </c>
      <c r="AR96" s="128" t="s">
        <v>129</v>
      </c>
      <c r="AT96" s="128" t="s">
        <v>117</v>
      </c>
      <c r="AU96" s="128" t="s">
        <v>0</v>
      </c>
      <c r="AY96" s="103" t="s">
        <v>116</v>
      </c>
      <c r="BE96" s="129">
        <f>IF(N96="základní",J96,0)</f>
        <v>0</v>
      </c>
      <c r="BF96" s="129">
        <f>IF(N96="snížená",J96,0)</f>
        <v>0</v>
      </c>
      <c r="BG96" s="129">
        <f>IF(N96="zákl. přenesená",J96,0)</f>
        <v>0</v>
      </c>
      <c r="BH96" s="129">
        <f>IF(N96="sníž. přenesená",J96,0)</f>
        <v>0</v>
      </c>
      <c r="BI96" s="129">
        <f>IF(N96="nulová",J96,0)</f>
        <v>0</v>
      </c>
      <c r="BJ96" s="103" t="s">
        <v>5</v>
      </c>
      <c r="BK96" s="129">
        <f>ROUND(I96*H96,2)</f>
        <v>0</v>
      </c>
      <c r="BL96" s="103" t="s">
        <v>129</v>
      </c>
      <c r="BM96" s="128" t="s">
        <v>1542</v>
      </c>
    </row>
    <row r="97" spans="2:65" s="2" customFormat="1">
      <c r="B97" s="3"/>
      <c r="D97" s="127" t="s">
        <v>112</v>
      </c>
      <c r="F97" s="126" t="s">
        <v>1538</v>
      </c>
      <c r="I97" s="122"/>
      <c r="L97" s="3"/>
      <c r="M97" s="125"/>
      <c r="T97" s="62"/>
      <c r="AT97" s="103" t="s">
        <v>112</v>
      </c>
      <c r="AU97" s="103" t="s">
        <v>0</v>
      </c>
    </row>
    <row r="98" spans="2:65" s="2" customFormat="1" ht="16.5" customHeight="1">
      <c r="B98" s="3"/>
      <c r="C98" s="141" t="s">
        <v>803</v>
      </c>
      <c r="D98" s="141" t="s">
        <v>117</v>
      </c>
      <c r="E98" s="140" t="s">
        <v>1541</v>
      </c>
      <c r="F98" s="139" t="s">
        <v>1540</v>
      </c>
      <c r="G98" s="138" t="s">
        <v>307</v>
      </c>
      <c r="H98" s="137">
        <v>1</v>
      </c>
      <c r="I98" s="136"/>
      <c r="J98" s="135">
        <f>ROUND(I98*H98,2)</f>
        <v>0</v>
      </c>
      <c r="K98" s="134"/>
      <c r="L98" s="3"/>
      <c r="M98" s="133" t="s">
        <v>1</v>
      </c>
      <c r="N98" s="132" t="s">
        <v>74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0">
        <f>S98*H98</f>
        <v>0</v>
      </c>
      <c r="AR98" s="128" t="s">
        <v>129</v>
      </c>
      <c r="AT98" s="128" t="s">
        <v>117</v>
      </c>
      <c r="AU98" s="128" t="s">
        <v>0</v>
      </c>
      <c r="AY98" s="103" t="s">
        <v>116</v>
      </c>
      <c r="BE98" s="129">
        <f>IF(N98="základní",J98,0)</f>
        <v>0</v>
      </c>
      <c r="BF98" s="129">
        <f>IF(N98="snížená",J98,0)</f>
        <v>0</v>
      </c>
      <c r="BG98" s="129">
        <f>IF(N98="zákl. přenesená",J98,0)</f>
        <v>0</v>
      </c>
      <c r="BH98" s="129">
        <f>IF(N98="sníž. přenesená",J98,0)</f>
        <v>0</v>
      </c>
      <c r="BI98" s="129">
        <f>IF(N98="nulová",J98,0)</f>
        <v>0</v>
      </c>
      <c r="BJ98" s="103" t="s">
        <v>5</v>
      </c>
      <c r="BK98" s="129">
        <f>ROUND(I98*H98,2)</f>
        <v>0</v>
      </c>
      <c r="BL98" s="103" t="s">
        <v>129</v>
      </c>
      <c r="BM98" s="128" t="s">
        <v>1539</v>
      </c>
    </row>
    <row r="99" spans="2:65" s="2" customFormat="1">
      <c r="B99" s="3"/>
      <c r="D99" s="127" t="s">
        <v>112</v>
      </c>
      <c r="F99" s="126" t="s">
        <v>1538</v>
      </c>
      <c r="I99" s="122"/>
      <c r="L99" s="3"/>
      <c r="M99" s="125"/>
      <c r="T99" s="62"/>
      <c r="AT99" s="103" t="s">
        <v>112</v>
      </c>
      <c r="AU99" s="103" t="s">
        <v>0</v>
      </c>
    </row>
    <row r="100" spans="2:65" s="2" customFormat="1" ht="16.5" customHeight="1">
      <c r="B100" s="3"/>
      <c r="C100" s="141" t="s">
        <v>213</v>
      </c>
      <c r="D100" s="141" t="s">
        <v>117</v>
      </c>
      <c r="E100" s="140" t="s">
        <v>1537</v>
      </c>
      <c r="F100" s="139" t="s">
        <v>1535</v>
      </c>
      <c r="G100" s="138" t="s">
        <v>118</v>
      </c>
      <c r="H100" s="137">
        <v>60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0">
        <f>S100*H100</f>
        <v>0</v>
      </c>
      <c r="AR100" s="128" t="s">
        <v>129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129</v>
      </c>
      <c r="BM100" s="128" t="s">
        <v>1536</v>
      </c>
    </row>
    <row r="101" spans="2:65" s="2" customFormat="1">
      <c r="B101" s="3"/>
      <c r="D101" s="127" t="s">
        <v>112</v>
      </c>
      <c r="F101" s="126" t="s">
        <v>1535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142" customFormat="1" ht="22.8" customHeight="1">
      <c r="B102" s="149"/>
      <c r="D102" s="144" t="s">
        <v>34</v>
      </c>
      <c r="E102" s="152" t="s">
        <v>1534</v>
      </c>
      <c r="F102" s="152" t="s">
        <v>1533</v>
      </c>
      <c r="I102" s="151"/>
      <c r="J102" s="150">
        <f>BK102</f>
        <v>0</v>
      </c>
      <c r="L102" s="149"/>
      <c r="M102" s="148"/>
      <c r="P102" s="147">
        <f>SUM(P103:P134)</f>
        <v>0</v>
      </c>
      <c r="R102" s="147">
        <f>SUM(R103:R134)</f>
        <v>0</v>
      </c>
      <c r="T102" s="146">
        <f>SUM(T103:T134)</f>
        <v>0</v>
      </c>
      <c r="AR102" s="144" t="s">
        <v>5</v>
      </c>
      <c r="AT102" s="145" t="s">
        <v>34</v>
      </c>
      <c r="AU102" s="145" t="s">
        <v>5</v>
      </c>
      <c r="AY102" s="144" t="s">
        <v>116</v>
      </c>
      <c r="BK102" s="143">
        <f>SUM(BK103:BK134)</f>
        <v>0</v>
      </c>
    </row>
    <row r="103" spans="2:65" s="2" customFormat="1" ht="16.5" customHeight="1">
      <c r="B103" s="3"/>
      <c r="C103" s="141" t="s">
        <v>201</v>
      </c>
      <c r="D103" s="141" t="s">
        <v>117</v>
      </c>
      <c r="E103" s="140" t="s">
        <v>1532</v>
      </c>
      <c r="F103" s="139" t="s">
        <v>1530</v>
      </c>
      <c r="G103" s="138" t="s">
        <v>307</v>
      </c>
      <c r="H103" s="137">
        <v>3</v>
      </c>
      <c r="I103" s="136"/>
      <c r="J103" s="135">
        <f>ROUND(I103*H103,2)</f>
        <v>0</v>
      </c>
      <c r="K103" s="134"/>
      <c r="L103" s="3"/>
      <c r="M103" s="133" t="s">
        <v>1</v>
      </c>
      <c r="N103" s="132" t="s">
        <v>74</v>
      </c>
      <c r="P103" s="131">
        <f>O103*H103</f>
        <v>0</v>
      </c>
      <c r="Q103" s="131">
        <v>0</v>
      </c>
      <c r="R103" s="131">
        <f>Q103*H103</f>
        <v>0</v>
      </c>
      <c r="S103" s="131">
        <v>0</v>
      </c>
      <c r="T103" s="130">
        <f>S103*H103</f>
        <v>0</v>
      </c>
      <c r="AR103" s="128" t="s">
        <v>129</v>
      </c>
      <c r="AT103" s="128" t="s">
        <v>117</v>
      </c>
      <c r="AU103" s="128" t="s">
        <v>0</v>
      </c>
      <c r="AY103" s="103" t="s">
        <v>116</v>
      </c>
      <c r="BE103" s="129">
        <f>IF(N103="základní",J103,0)</f>
        <v>0</v>
      </c>
      <c r="BF103" s="129">
        <f>IF(N103="snížená",J103,0)</f>
        <v>0</v>
      </c>
      <c r="BG103" s="129">
        <f>IF(N103="zákl. přenesená",J103,0)</f>
        <v>0</v>
      </c>
      <c r="BH103" s="129">
        <f>IF(N103="sníž. přenesená",J103,0)</f>
        <v>0</v>
      </c>
      <c r="BI103" s="129">
        <f>IF(N103="nulová",J103,0)</f>
        <v>0</v>
      </c>
      <c r="BJ103" s="103" t="s">
        <v>5</v>
      </c>
      <c r="BK103" s="129">
        <f>ROUND(I103*H103,2)</f>
        <v>0</v>
      </c>
      <c r="BL103" s="103" t="s">
        <v>129</v>
      </c>
      <c r="BM103" s="128" t="s">
        <v>1531</v>
      </c>
    </row>
    <row r="104" spans="2:65" s="2" customFormat="1">
      <c r="B104" s="3"/>
      <c r="D104" s="127" t="s">
        <v>112</v>
      </c>
      <c r="F104" s="126" t="s">
        <v>1530</v>
      </c>
      <c r="I104" s="122"/>
      <c r="L104" s="3"/>
      <c r="M104" s="125"/>
      <c r="T104" s="62"/>
      <c r="AT104" s="103" t="s">
        <v>112</v>
      </c>
      <c r="AU104" s="103" t="s">
        <v>0</v>
      </c>
    </row>
    <row r="105" spans="2:65" s="2" customFormat="1" ht="16.5" customHeight="1">
      <c r="B105" s="3"/>
      <c r="C105" s="141" t="s">
        <v>782</v>
      </c>
      <c r="D105" s="141" t="s">
        <v>117</v>
      </c>
      <c r="E105" s="140" t="s">
        <v>1529</v>
      </c>
      <c r="F105" s="139" t="s">
        <v>1527</v>
      </c>
      <c r="G105" s="138" t="s">
        <v>118</v>
      </c>
      <c r="H105" s="137">
        <v>12</v>
      </c>
      <c r="I105" s="136"/>
      <c r="J105" s="135">
        <f>ROUND(I105*H105,2)</f>
        <v>0</v>
      </c>
      <c r="K105" s="134"/>
      <c r="L105" s="3"/>
      <c r="M105" s="133" t="s">
        <v>1</v>
      </c>
      <c r="N105" s="132" t="s">
        <v>74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0">
        <f>S105*H105</f>
        <v>0</v>
      </c>
      <c r="AR105" s="128" t="s">
        <v>129</v>
      </c>
      <c r="AT105" s="128" t="s">
        <v>117</v>
      </c>
      <c r="AU105" s="128" t="s">
        <v>0</v>
      </c>
      <c r="AY105" s="103" t="s">
        <v>116</v>
      </c>
      <c r="BE105" s="129">
        <f>IF(N105="základní",J105,0)</f>
        <v>0</v>
      </c>
      <c r="BF105" s="129">
        <f>IF(N105="snížená",J105,0)</f>
        <v>0</v>
      </c>
      <c r="BG105" s="129">
        <f>IF(N105="zákl. přenesená",J105,0)</f>
        <v>0</v>
      </c>
      <c r="BH105" s="129">
        <f>IF(N105="sníž. přenesená",J105,0)</f>
        <v>0</v>
      </c>
      <c r="BI105" s="129">
        <f>IF(N105="nulová",J105,0)</f>
        <v>0</v>
      </c>
      <c r="BJ105" s="103" t="s">
        <v>5</v>
      </c>
      <c r="BK105" s="129">
        <f>ROUND(I105*H105,2)</f>
        <v>0</v>
      </c>
      <c r="BL105" s="103" t="s">
        <v>129</v>
      </c>
      <c r="BM105" s="128" t="s">
        <v>1528</v>
      </c>
    </row>
    <row r="106" spans="2:65" s="2" customFormat="1">
      <c r="B106" s="3"/>
      <c r="D106" s="127" t="s">
        <v>112</v>
      </c>
      <c r="F106" s="126" t="s">
        <v>1527</v>
      </c>
      <c r="I106" s="122"/>
      <c r="L106" s="3"/>
      <c r="M106" s="125"/>
      <c r="T106" s="62"/>
      <c r="AT106" s="103" t="s">
        <v>112</v>
      </c>
      <c r="AU106" s="103" t="s">
        <v>0</v>
      </c>
    </row>
    <row r="107" spans="2:65" s="2" customFormat="1" ht="16.5" customHeight="1">
      <c r="B107" s="3"/>
      <c r="C107" s="141" t="s">
        <v>775</v>
      </c>
      <c r="D107" s="141" t="s">
        <v>117</v>
      </c>
      <c r="E107" s="140" t="s">
        <v>1526</v>
      </c>
      <c r="F107" s="139" t="s">
        <v>1524</v>
      </c>
      <c r="G107" s="138" t="s">
        <v>118</v>
      </c>
      <c r="H107" s="137">
        <v>4</v>
      </c>
      <c r="I107" s="136"/>
      <c r="J107" s="135">
        <f>ROUND(I107*H107,2)</f>
        <v>0</v>
      </c>
      <c r="K107" s="134"/>
      <c r="L107" s="3"/>
      <c r="M107" s="133" t="s">
        <v>1</v>
      </c>
      <c r="N107" s="132" t="s">
        <v>74</v>
      </c>
      <c r="P107" s="131">
        <f>O107*H107</f>
        <v>0</v>
      </c>
      <c r="Q107" s="131">
        <v>0</v>
      </c>
      <c r="R107" s="131">
        <f>Q107*H107</f>
        <v>0</v>
      </c>
      <c r="S107" s="131">
        <v>0</v>
      </c>
      <c r="T107" s="130">
        <f>S107*H107</f>
        <v>0</v>
      </c>
      <c r="AR107" s="128" t="s">
        <v>129</v>
      </c>
      <c r="AT107" s="128" t="s">
        <v>117</v>
      </c>
      <c r="AU107" s="128" t="s">
        <v>0</v>
      </c>
      <c r="AY107" s="103" t="s">
        <v>116</v>
      </c>
      <c r="BE107" s="129">
        <f>IF(N107="základní",J107,0)</f>
        <v>0</v>
      </c>
      <c r="BF107" s="129">
        <f>IF(N107="snížená",J107,0)</f>
        <v>0</v>
      </c>
      <c r="BG107" s="129">
        <f>IF(N107="zákl. přenesená",J107,0)</f>
        <v>0</v>
      </c>
      <c r="BH107" s="129">
        <f>IF(N107="sníž. přenesená",J107,0)</f>
        <v>0</v>
      </c>
      <c r="BI107" s="129">
        <f>IF(N107="nulová",J107,0)</f>
        <v>0</v>
      </c>
      <c r="BJ107" s="103" t="s">
        <v>5</v>
      </c>
      <c r="BK107" s="129">
        <f>ROUND(I107*H107,2)</f>
        <v>0</v>
      </c>
      <c r="BL107" s="103" t="s">
        <v>129</v>
      </c>
      <c r="BM107" s="128" t="s">
        <v>1525</v>
      </c>
    </row>
    <row r="108" spans="2:65" s="2" customFormat="1">
      <c r="B108" s="3"/>
      <c r="D108" s="127" t="s">
        <v>112</v>
      </c>
      <c r="F108" s="126" t="s">
        <v>1524</v>
      </c>
      <c r="I108" s="122"/>
      <c r="L108" s="3"/>
      <c r="M108" s="125"/>
      <c r="T108" s="62"/>
      <c r="AT108" s="103" t="s">
        <v>112</v>
      </c>
      <c r="AU108" s="103" t="s">
        <v>0</v>
      </c>
    </row>
    <row r="109" spans="2:65" s="2" customFormat="1" ht="16.5" customHeight="1">
      <c r="B109" s="3"/>
      <c r="C109" s="141" t="s">
        <v>104</v>
      </c>
      <c r="D109" s="141" t="s">
        <v>117</v>
      </c>
      <c r="E109" s="140" t="s">
        <v>1523</v>
      </c>
      <c r="F109" s="139" t="s">
        <v>1521</v>
      </c>
      <c r="G109" s="138" t="s">
        <v>118</v>
      </c>
      <c r="H109" s="137">
        <v>12</v>
      </c>
      <c r="I109" s="136"/>
      <c r="J109" s="135">
        <f>ROUND(I109*H109,2)</f>
        <v>0</v>
      </c>
      <c r="K109" s="134"/>
      <c r="L109" s="3"/>
      <c r="M109" s="133" t="s">
        <v>1</v>
      </c>
      <c r="N109" s="132" t="s">
        <v>74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0">
        <f>S109*H109</f>
        <v>0</v>
      </c>
      <c r="AR109" s="128" t="s">
        <v>129</v>
      </c>
      <c r="AT109" s="128" t="s">
        <v>117</v>
      </c>
      <c r="AU109" s="128" t="s">
        <v>0</v>
      </c>
      <c r="AY109" s="103" t="s">
        <v>116</v>
      </c>
      <c r="BE109" s="129">
        <f>IF(N109="základní",J109,0)</f>
        <v>0</v>
      </c>
      <c r="BF109" s="129">
        <f>IF(N109="snížená",J109,0)</f>
        <v>0</v>
      </c>
      <c r="BG109" s="129">
        <f>IF(N109="zákl. přenesená",J109,0)</f>
        <v>0</v>
      </c>
      <c r="BH109" s="129">
        <f>IF(N109="sníž. přenesená",J109,0)</f>
        <v>0</v>
      </c>
      <c r="BI109" s="129">
        <f>IF(N109="nulová",J109,0)</f>
        <v>0</v>
      </c>
      <c r="BJ109" s="103" t="s">
        <v>5</v>
      </c>
      <c r="BK109" s="129">
        <f>ROUND(I109*H109,2)</f>
        <v>0</v>
      </c>
      <c r="BL109" s="103" t="s">
        <v>129</v>
      </c>
      <c r="BM109" s="128" t="s">
        <v>1522</v>
      </c>
    </row>
    <row r="110" spans="2:65" s="2" customFormat="1">
      <c r="B110" s="3"/>
      <c r="D110" s="127" t="s">
        <v>112</v>
      </c>
      <c r="F110" s="126" t="s">
        <v>1521</v>
      </c>
      <c r="I110" s="122"/>
      <c r="L110" s="3"/>
      <c r="M110" s="125"/>
      <c r="T110" s="62"/>
      <c r="AT110" s="103" t="s">
        <v>112</v>
      </c>
      <c r="AU110" s="103" t="s">
        <v>0</v>
      </c>
    </row>
    <row r="111" spans="2:65" s="2" customFormat="1" ht="16.5" customHeight="1">
      <c r="B111" s="3"/>
      <c r="C111" s="141" t="s">
        <v>329</v>
      </c>
      <c r="D111" s="141" t="s">
        <v>117</v>
      </c>
      <c r="E111" s="140" t="s">
        <v>1520</v>
      </c>
      <c r="F111" s="139" t="s">
        <v>1518</v>
      </c>
      <c r="G111" s="138" t="s">
        <v>307</v>
      </c>
      <c r="H111" s="137">
        <v>1</v>
      </c>
      <c r="I111" s="136"/>
      <c r="J111" s="135">
        <f>ROUND(I111*H111,2)</f>
        <v>0</v>
      </c>
      <c r="K111" s="134"/>
      <c r="L111" s="3"/>
      <c r="M111" s="133" t="s">
        <v>1</v>
      </c>
      <c r="N111" s="132" t="s">
        <v>74</v>
      </c>
      <c r="P111" s="131">
        <f>O111*H111</f>
        <v>0</v>
      </c>
      <c r="Q111" s="131">
        <v>0</v>
      </c>
      <c r="R111" s="131">
        <f>Q111*H111</f>
        <v>0</v>
      </c>
      <c r="S111" s="131">
        <v>0</v>
      </c>
      <c r="T111" s="130">
        <f>S111*H111</f>
        <v>0</v>
      </c>
      <c r="AR111" s="128" t="s">
        <v>129</v>
      </c>
      <c r="AT111" s="128" t="s">
        <v>117</v>
      </c>
      <c r="AU111" s="128" t="s">
        <v>0</v>
      </c>
      <c r="AY111" s="103" t="s">
        <v>116</v>
      </c>
      <c r="BE111" s="129">
        <f>IF(N111="základní",J111,0)</f>
        <v>0</v>
      </c>
      <c r="BF111" s="129">
        <f>IF(N111="snížená",J111,0)</f>
        <v>0</v>
      </c>
      <c r="BG111" s="129">
        <f>IF(N111="zákl. přenesená",J111,0)</f>
        <v>0</v>
      </c>
      <c r="BH111" s="129">
        <f>IF(N111="sníž. přenesená",J111,0)</f>
        <v>0</v>
      </c>
      <c r="BI111" s="129">
        <f>IF(N111="nulová",J111,0)</f>
        <v>0</v>
      </c>
      <c r="BJ111" s="103" t="s">
        <v>5</v>
      </c>
      <c r="BK111" s="129">
        <f>ROUND(I111*H111,2)</f>
        <v>0</v>
      </c>
      <c r="BL111" s="103" t="s">
        <v>129</v>
      </c>
      <c r="BM111" s="128" t="s">
        <v>1519</v>
      </c>
    </row>
    <row r="112" spans="2:65" s="2" customFormat="1">
      <c r="B112" s="3"/>
      <c r="D112" s="127" t="s">
        <v>112</v>
      </c>
      <c r="F112" s="126" t="s">
        <v>1518</v>
      </c>
      <c r="I112" s="122"/>
      <c r="L112" s="3"/>
      <c r="M112" s="125"/>
      <c r="T112" s="62"/>
      <c r="AT112" s="103" t="s">
        <v>112</v>
      </c>
      <c r="AU112" s="103" t="s">
        <v>0</v>
      </c>
    </row>
    <row r="113" spans="2:65" s="2" customFormat="1" ht="16.5" customHeight="1">
      <c r="B113" s="3"/>
      <c r="C113" s="141" t="s">
        <v>759</v>
      </c>
      <c r="D113" s="141" t="s">
        <v>117</v>
      </c>
      <c r="E113" s="140" t="s">
        <v>1517</v>
      </c>
      <c r="F113" s="139" t="s">
        <v>1515</v>
      </c>
      <c r="G113" s="138" t="s">
        <v>307</v>
      </c>
      <c r="H113" s="137">
        <v>1</v>
      </c>
      <c r="I113" s="136"/>
      <c r="J113" s="135">
        <f>ROUND(I113*H113,2)</f>
        <v>0</v>
      </c>
      <c r="K113" s="134"/>
      <c r="L113" s="3"/>
      <c r="M113" s="133" t="s">
        <v>1</v>
      </c>
      <c r="N113" s="132" t="s">
        <v>74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0">
        <f>S113*H113</f>
        <v>0</v>
      </c>
      <c r="AR113" s="128" t="s">
        <v>129</v>
      </c>
      <c r="AT113" s="128" t="s">
        <v>117</v>
      </c>
      <c r="AU113" s="128" t="s">
        <v>0</v>
      </c>
      <c r="AY113" s="103" t="s">
        <v>116</v>
      </c>
      <c r="BE113" s="129">
        <f>IF(N113="základní",J113,0)</f>
        <v>0</v>
      </c>
      <c r="BF113" s="129">
        <f>IF(N113="snížená",J113,0)</f>
        <v>0</v>
      </c>
      <c r="BG113" s="129">
        <f>IF(N113="zákl. přenesená",J113,0)</f>
        <v>0</v>
      </c>
      <c r="BH113" s="129">
        <f>IF(N113="sníž. přenesená",J113,0)</f>
        <v>0</v>
      </c>
      <c r="BI113" s="129">
        <f>IF(N113="nulová",J113,0)</f>
        <v>0</v>
      </c>
      <c r="BJ113" s="103" t="s">
        <v>5</v>
      </c>
      <c r="BK113" s="129">
        <f>ROUND(I113*H113,2)</f>
        <v>0</v>
      </c>
      <c r="BL113" s="103" t="s">
        <v>129</v>
      </c>
      <c r="BM113" s="128" t="s">
        <v>1516</v>
      </c>
    </row>
    <row r="114" spans="2:65" s="2" customFormat="1">
      <c r="B114" s="3"/>
      <c r="D114" s="127" t="s">
        <v>112</v>
      </c>
      <c r="F114" s="126" t="s">
        <v>1515</v>
      </c>
      <c r="I114" s="122"/>
      <c r="L114" s="3"/>
      <c r="M114" s="125"/>
      <c r="T114" s="62"/>
      <c r="AT114" s="103" t="s">
        <v>112</v>
      </c>
      <c r="AU114" s="103" t="s">
        <v>0</v>
      </c>
    </row>
    <row r="115" spans="2:65" s="2" customFormat="1" ht="16.5" customHeight="1">
      <c r="B115" s="3"/>
      <c r="C115" s="141" t="s">
        <v>753</v>
      </c>
      <c r="D115" s="141" t="s">
        <v>117</v>
      </c>
      <c r="E115" s="140" t="s">
        <v>1514</v>
      </c>
      <c r="F115" s="139" t="s">
        <v>1512</v>
      </c>
      <c r="G115" s="138" t="s">
        <v>307</v>
      </c>
      <c r="H115" s="137">
        <v>1</v>
      </c>
      <c r="I115" s="136"/>
      <c r="J115" s="135">
        <f>ROUND(I115*H115,2)</f>
        <v>0</v>
      </c>
      <c r="K115" s="134"/>
      <c r="L115" s="3"/>
      <c r="M115" s="133" t="s">
        <v>1</v>
      </c>
      <c r="N115" s="132" t="s">
        <v>74</v>
      </c>
      <c r="P115" s="131">
        <f>O115*H115</f>
        <v>0</v>
      </c>
      <c r="Q115" s="131">
        <v>0</v>
      </c>
      <c r="R115" s="131">
        <f>Q115*H115</f>
        <v>0</v>
      </c>
      <c r="S115" s="131">
        <v>0</v>
      </c>
      <c r="T115" s="130">
        <f>S115*H115</f>
        <v>0</v>
      </c>
      <c r="AR115" s="128" t="s">
        <v>129</v>
      </c>
      <c r="AT115" s="128" t="s">
        <v>117</v>
      </c>
      <c r="AU115" s="128" t="s">
        <v>0</v>
      </c>
      <c r="AY115" s="103" t="s">
        <v>116</v>
      </c>
      <c r="BE115" s="129">
        <f>IF(N115="základní",J115,0)</f>
        <v>0</v>
      </c>
      <c r="BF115" s="129">
        <f>IF(N115="snížená",J115,0)</f>
        <v>0</v>
      </c>
      <c r="BG115" s="129">
        <f>IF(N115="zákl. přenesená",J115,0)</f>
        <v>0</v>
      </c>
      <c r="BH115" s="129">
        <f>IF(N115="sníž. přenesená",J115,0)</f>
        <v>0</v>
      </c>
      <c r="BI115" s="129">
        <f>IF(N115="nulová",J115,0)</f>
        <v>0</v>
      </c>
      <c r="BJ115" s="103" t="s">
        <v>5</v>
      </c>
      <c r="BK115" s="129">
        <f>ROUND(I115*H115,2)</f>
        <v>0</v>
      </c>
      <c r="BL115" s="103" t="s">
        <v>129</v>
      </c>
      <c r="BM115" s="128" t="s">
        <v>1513</v>
      </c>
    </row>
    <row r="116" spans="2:65" s="2" customFormat="1">
      <c r="B116" s="3"/>
      <c r="D116" s="127" t="s">
        <v>112</v>
      </c>
      <c r="F116" s="126" t="s">
        <v>1512</v>
      </c>
      <c r="I116" s="122"/>
      <c r="L116" s="3"/>
      <c r="M116" s="125"/>
      <c r="T116" s="62"/>
      <c r="AT116" s="103" t="s">
        <v>112</v>
      </c>
      <c r="AU116" s="103" t="s">
        <v>0</v>
      </c>
    </row>
    <row r="117" spans="2:65" s="2" customFormat="1" ht="16.5" customHeight="1">
      <c r="B117" s="3"/>
      <c r="C117" s="141" t="s">
        <v>744</v>
      </c>
      <c r="D117" s="141" t="s">
        <v>117</v>
      </c>
      <c r="E117" s="140" t="s">
        <v>1511</v>
      </c>
      <c r="F117" s="139" t="s">
        <v>1509</v>
      </c>
      <c r="G117" s="138" t="s">
        <v>307</v>
      </c>
      <c r="H117" s="137">
        <v>1</v>
      </c>
      <c r="I117" s="136"/>
      <c r="J117" s="135">
        <f>ROUND(I117*H117,2)</f>
        <v>0</v>
      </c>
      <c r="K117" s="134"/>
      <c r="L117" s="3"/>
      <c r="M117" s="133" t="s">
        <v>1</v>
      </c>
      <c r="N117" s="132" t="s">
        <v>74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0">
        <f>S117*H117</f>
        <v>0</v>
      </c>
      <c r="AR117" s="128" t="s">
        <v>129</v>
      </c>
      <c r="AT117" s="128" t="s">
        <v>117</v>
      </c>
      <c r="AU117" s="128" t="s">
        <v>0</v>
      </c>
      <c r="AY117" s="103" t="s">
        <v>116</v>
      </c>
      <c r="BE117" s="129">
        <f>IF(N117="základní",J117,0)</f>
        <v>0</v>
      </c>
      <c r="BF117" s="129">
        <f>IF(N117="snížená",J117,0)</f>
        <v>0</v>
      </c>
      <c r="BG117" s="129">
        <f>IF(N117="zákl. přenesená",J117,0)</f>
        <v>0</v>
      </c>
      <c r="BH117" s="129">
        <f>IF(N117="sníž. přenesená",J117,0)</f>
        <v>0</v>
      </c>
      <c r="BI117" s="129">
        <f>IF(N117="nulová",J117,0)</f>
        <v>0</v>
      </c>
      <c r="BJ117" s="103" t="s">
        <v>5</v>
      </c>
      <c r="BK117" s="129">
        <f>ROUND(I117*H117,2)</f>
        <v>0</v>
      </c>
      <c r="BL117" s="103" t="s">
        <v>129</v>
      </c>
      <c r="BM117" s="128" t="s">
        <v>1510</v>
      </c>
    </row>
    <row r="118" spans="2:65" s="2" customFormat="1">
      <c r="B118" s="3"/>
      <c r="D118" s="127" t="s">
        <v>112</v>
      </c>
      <c r="F118" s="126" t="s">
        <v>1509</v>
      </c>
      <c r="I118" s="122"/>
      <c r="L118" s="3"/>
      <c r="M118" s="125"/>
      <c r="T118" s="62"/>
      <c r="AT118" s="103" t="s">
        <v>112</v>
      </c>
      <c r="AU118" s="103" t="s">
        <v>0</v>
      </c>
    </row>
    <row r="119" spans="2:65" s="2" customFormat="1" ht="24.15" customHeight="1">
      <c r="B119" s="3"/>
      <c r="C119" s="141" t="s">
        <v>738</v>
      </c>
      <c r="D119" s="141" t="s">
        <v>117</v>
      </c>
      <c r="E119" s="140" t="s">
        <v>1508</v>
      </c>
      <c r="F119" s="139" t="s">
        <v>1507</v>
      </c>
      <c r="G119" s="138" t="s">
        <v>307</v>
      </c>
      <c r="H119" s="137">
        <v>1</v>
      </c>
      <c r="I119" s="136"/>
      <c r="J119" s="135">
        <f>ROUND(I119*H119,2)</f>
        <v>0</v>
      </c>
      <c r="K119" s="134"/>
      <c r="L119" s="3"/>
      <c r="M119" s="133" t="s">
        <v>1</v>
      </c>
      <c r="N119" s="132" t="s">
        <v>74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0">
        <f>S119*H119</f>
        <v>0</v>
      </c>
      <c r="AR119" s="128" t="s">
        <v>129</v>
      </c>
      <c r="AT119" s="128" t="s">
        <v>117</v>
      </c>
      <c r="AU119" s="128" t="s">
        <v>0</v>
      </c>
      <c r="AY119" s="103" t="s">
        <v>116</v>
      </c>
      <c r="BE119" s="129">
        <f>IF(N119="základní",J119,0)</f>
        <v>0</v>
      </c>
      <c r="BF119" s="129">
        <f>IF(N119="snížená",J119,0)</f>
        <v>0</v>
      </c>
      <c r="BG119" s="129">
        <f>IF(N119="zákl. přenesená",J119,0)</f>
        <v>0</v>
      </c>
      <c r="BH119" s="129">
        <f>IF(N119="sníž. přenesená",J119,0)</f>
        <v>0</v>
      </c>
      <c r="BI119" s="129">
        <f>IF(N119="nulová",J119,0)</f>
        <v>0</v>
      </c>
      <c r="BJ119" s="103" t="s">
        <v>5</v>
      </c>
      <c r="BK119" s="129">
        <f>ROUND(I119*H119,2)</f>
        <v>0</v>
      </c>
      <c r="BL119" s="103" t="s">
        <v>129</v>
      </c>
      <c r="BM119" s="128" t="s">
        <v>1506</v>
      </c>
    </row>
    <row r="120" spans="2:65" s="2" customFormat="1" ht="17.399999999999999">
      <c r="B120" s="3"/>
      <c r="D120" s="127" t="s">
        <v>112</v>
      </c>
      <c r="F120" s="126" t="s">
        <v>1505</v>
      </c>
      <c r="I120" s="122"/>
      <c r="L120" s="3"/>
      <c r="M120" s="125"/>
      <c r="T120" s="62"/>
      <c r="AT120" s="103" t="s">
        <v>112</v>
      </c>
      <c r="AU120" s="103" t="s">
        <v>0</v>
      </c>
    </row>
    <row r="121" spans="2:65" s="2" customFormat="1" ht="16.5" customHeight="1">
      <c r="B121" s="3"/>
      <c r="C121" s="141" t="s">
        <v>731</v>
      </c>
      <c r="D121" s="141" t="s">
        <v>117</v>
      </c>
      <c r="E121" s="140" t="s">
        <v>1504</v>
      </c>
      <c r="F121" s="139" t="s">
        <v>1502</v>
      </c>
      <c r="G121" s="138" t="s">
        <v>118</v>
      </c>
      <c r="H121" s="137">
        <v>12</v>
      </c>
      <c r="I121" s="136"/>
      <c r="J121" s="135">
        <f>ROUND(I121*H121,2)</f>
        <v>0</v>
      </c>
      <c r="K121" s="134"/>
      <c r="L121" s="3"/>
      <c r="M121" s="133" t="s">
        <v>1</v>
      </c>
      <c r="N121" s="132" t="s">
        <v>74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0">
        <f>S121*H121</f>
        <v>0</v>
      </c>
      <c r="AR121" s="128" t="s">
        <v>129</v>
      </c>
      <c r="AT121" s="128" t="s">
        <v>117</v>
      </c>
      <c r="AU121" s="128" t="s">
        <v>0</v>
      </c>
      <c r="AY121" s="103" t="s">
        <v>116</v>
      </c>
      <c r="BE121" s="129">
        <f>IF(N121="základní",J121,0)</f>
        <v>0</v>
      </c>
      <c r="BF121" s="129">
        <f>IF(N121="snížená",J121,0)</f>
        <v>0</v>
      </c>
      <c r="BG121" s="129">
        <f>IF(N121="zákl. přenesená",J121,0)</f>
        <v>0</v>
      </c>
      <c r="BH121" s="129">
        <f>IF(N121="sníž. přenesená",J121,0)</f>
        <v>0</v>
      </c>
      <c r="BI121" s="129">
        <f>IF(N121="nulová",J121,0)</f>
        <v>0</v>
      </c>
      <c r="BJ121" s="103" t="s">
        <v>5</v>
      </c>
      <c r="BK121" s="129">
        <f>ROUND(I121*H121,2)</f>
        <v>0</v>
      </c>
      <c r="BL121" s="103" t="s">
        <v>129</v>
      </c>
      <c r="BM121" s="128" t="s">
        <v>1503</v>
      </c>
    </row>
    <row r="122" spans="2:65" s="2" customFormat="1">
      <c r="B122" s="3"/>
      <c r="D122" s="127" t="s">
        <v>112</v>
      </c>
      <c r="F122" s="126" t="s">
        <v>1502</v>
      </c>
      <c r="I122" s="122"/>
      <c r="L122" s="3"/>
      <c r="M122" s="125"/>
      <c r="T122" s="62"/>
      <c r="AT122" s="103" t="s">
        <v>112</v>
      </c>
      <c r="AU122" s="103" t="s">
        <v>0</v>
      </c>
    </row>
    <row r="123" spans="2:65" s="2" customFormat="1" ht="16.5" customHeight="1">
      <c r="B123" s="3"/>
      <c r="C123" s="141" t="s">
        <v>725</v>
      </c>
      <c r="D123" s="141" t="s">
        <v>117</v>
      </c>
      <c r="E123" s="140" t="s">
        <v>1501</v>
      </c>
      <c r="F123" s="139" t="s">
        <v>1499</v>
      </c>
      <c r="G123" s="138" t="s">
        <v>118</v>
      </c>
      <c r="H123" s="137">
        <v>12</v>
      </c>
      <c r="I123" s="136"/>
      <c r="J123" s="135">
        <f>ROUND(I123*H123,2)</f>
        <v>0</v>
      </c>
      <c r="K123" s="134"/>
      <c r="L123" s="3"/>
      <c r="M123" s="133" t="s">
        <v>1</v>
      </c>
      <c r="N123" s="132" t="s">
        <v>74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0">
        <f>S123*H123</f>
        <v>0</v>
      </c>
      <c r="AR123" s="128" t="s">
        <v>129</v>
      </c>
      <c r="AT123" s="128" t="s">
        <v>117</v>
      </c>
      <c r="AU123" s="128" t="s">
        <v>0</v>
      </c>
      <c r="AY123" s="103" t="s">
        <v>116</v>
      </c>
      <c r="BE123" s="129">
        <f>IF(N123="základní",J123,0)</f>
        <v>0</v>
      </c>
      <c r="BF123" s="129">
        <f>IF(N123="snížená",J123,0)</f>
        <v>0</v>
      </c>
      <c r="BG123" s="129">
        <f>IF(N123="zákl. přenesená",J123,0)</f>
        <v>0</v>
      </c>
      <c r="BH123" s="129">
        <f>IF(N123="sníž. přenesená",J123,0)</f>
        <v>0</v>
      </c>
      <c r="BI123" s="129">
        <f>IF(N123="nulová",J123,0)</f>
        <v>0</v>
      </c>
      <c r="BJ123" s="103" t="s">
        <v>5</v>
      </c>
      <c r="BK123" s="129">
        <f>ROUND(I123*H123,2)</f>
        <v>0</v>
      </c>
      <c r="BL123" s="103" t="s">
        <v>129</v>
      </c>
      <c r="BM123" s="128" t="s">
        <v>1500</v>
      </c>
    </row>
    <row r="124" spans="2:65" s="2" customFormat="1">
      <c r="B124" s="3"/>
      <c r="D124" s="127" t="s">
        <v>112</v>
      </c>
      <c r="F124" s="126" t="s">
        <v>1499</v>
      </c>
      <c r="I124" s="122"/>
      <c r="L124" s="3"/>
      <c r="M124" s="125"/>
      <c r="T124" s="62"/>
      <c r="AT124" s="103" t="s">
        <v>112</v>
      </c>
      <c r="AU124" s="103" t="s">
        <v>0</v>
      </c>
    </row>
    <row r="125" spans="2:65" s="2" customFormat="1" ht="16.5" customHeight="1">
      <c r="B125" s="3"/>
      <c r="C125" s="141" t="s">
        <v>717</v>
      </c>
      <c r="D125" s="141" t="s">
        <v>117</v>
      </c>
      <c r="E125" s="140" t="s">
        <v>1498</v>
      </c>
      <c r="F125" s="139" t="s">
        <v>1496</v>
      </c>
      <c r="G125" s="138" t="s">
        <v>118</v>
      </c>
      <c r="H125" s="137">
        <v>12</v>
      </c>
      <c r="I125" s="136"/>
      <c r="J125" s="135">
        <f>ROUND(I125*H125,2)</f>
        <v>0</v>
      </c>
      <c r="K125" s="134"/>
      <c r="L125" s="3"/>
      <c r="M125" s="133" t="s">
        <v>1</v>
      </c>
      <c r="N125" s="132" t="s">
        <v>74</v>
      </c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0">
        <f>S125*H125</f>
        <v>0</v>
      </c>
      <c r="AR125" s="128" t="s">
        <v>129</v>
      </c>
      <c r="AT125" s="128" t="s">
        <v>117</v>
      </c>
      <c r="AU125" s="128" t="s">
        <v>0</v>
      </c>
      <c r="AY125" s="103" t="s">
        <v>116</v>
      </c>
      <c r="BE125" s="129">
        <f>IF(N125="základní",J125,0)</f>
        <v>0</v>
      </c>
      <c r="BF125" s="129">
        <f>IF(N125="snížená",J125,0)</f>
        <v>0</v>
      </c>
      <c r="BG125" s="129">
        <f>IF(N125="zákl. přenesená",J125,0)</f>
        <v>0</v>
      </c>
      <c r="BH125" s="129">
        <f>IF(N125="sníž. přenesená",J125,0)</f>
        <v>0</v>
      </c>
      <c r="BI125" s="129">
        <f>IF(N125="nulová",J125,0)</f>
        <v>0</v>
      </c>
      <c r="BJ125" s="103" t="s">
        <v>5</v>
      </c>
      <c r="BK125" s="129">
        <f>ROUND(I125*H125,2)</f>
        <v>0</v>
      </c>
      <c r="BL125" s="103" t="s">
        <v>129</v>
      </c>
      <c r="BM125" s="128" t="s">
        <v>1497</v>
      </c>
    </row>
    <row r="126" spans="2:65" s="2" customFormat="1">
      <c r="B126" s="3"/>
      <c r="D126" s="127" t="s">
        <v>112</v>
      </c>
      <c r="F126" s="126" t="s">
        <v>1496</v>
      </c>
      <c r="I126" s="122"/>
      <c r="L126" s="3"/>
      <c r="M126" s="125"/>
      <c r="T126" s="62"/>
      <c r="AT126" s="103" t="s">
        <v>112</v>
      </c>
      <c r="AU126" s="103" t="s">
        <v>0</v>
      </c>
    </row>
    <row r="127" spans="2:65" s="2" customFormat="1" ht="16.5" customHeight="1">
      <c r="B127" s="3"/>
      <c r="C127" s="141" t="s">
        <v>105</v>
      </c>
      <c r="D127" s="141" t="s">
        <v>117</v>
      </c>
      <c r="E127" s="140" t="s">
        <v>1495</v>
      </c>
      <c r="F127" s="139" t="s">
        <v>1493</v>
      </c>
      <c r="G127" s="138" t="s">
        <v>118</v>
      </c>
      <c r="H127" s="137">
        <v>12</v>
      </c>
      <c r="I127" s="136"/>
      <c r="J127" s="135">
        <f>ROUND(I127*H127,2)</f>
        <v>0</v>
      </c>
      <c r="K127" s="134"/>
      <c r="L127" s="3"/>
      <c r="M127" s="133" t="s">
        <v>1</v>
      </c>
      <c r="N127" s="132" t="s">
        <v>74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0">
        <f>S127*H127</f>
        <v>0</v>
      </c>
      <c r="AR127" s="128" t="s">
        <v>129</v>
      </c>
      <c r="AT127" s="128" t="s">
        <v>117</v>
      </c>
      <c r="AU127" s="128" t="s">
        <v>0</v>
      </c>
      <c r="AY127" s="103" t="s">
        <v>116</v>
      </c>
      <c r="BE127" s="129">
        <f>IF(N127="základní",J127,0)</f>
        <v>0</v>
      </c>
      <c r="BF127" s="129">
        <f>IF(N127="snížená",J127,0)</f>
        <v>0</v>
      </c>
      <c r="BG127" s="129">
        <f>IF(N127="zákl. přenesená",J127,0)</f>
        <v>0</v>
      </c>
      <c r="BH127" s="129">
        <f>IF(N127="sníž. přenesená",J127,0)</f>
        <v>0</v>
      </c>
      <c r="BI127" s="129">
        <f>IF(N127="nulová",J127,0)</f>
        <v>0</v>
      </c>
      <c r="BJ127" s="103" t="s">
        <v>5</v>
      </c>
      <c r="BK127" s="129">
        <f>ROUND(I127*H127,2)</f>
        <v>0</v>
      </c>
      <c r="BL127" s="103" t="s">
        <v>129</v>
      </c>
      <c r="BM127" s="128" t="s">
        <v>1494</v>
      </c>
    </row>
    <row r="128" spans="2:65" s="2" customFormat="1">
      <c r="B128" s="3"/>
      <c r="D128" s="127" t="s">
        <v>112</v>
      </c>
      <c r="F128" s="126" t="s">
        <v>1493</v>
      </c>
      <c r="I128" s="122"/>
      <c r="L128" s="3"/>
      <c r="M128" s="125"/>
      <c r="T128" s="62"/>
      <c r="AT128" s="103" t="s">
        <v>112</v>
      </c>
      <c r="AU128" s="103" t="s">
        <v>0</v>
      </c>
    </row>
    <row r="129" spans="2:65" s="2" customFormat="1" ht="16.5" customHeight="1">
      <c r="B129" s="3"/>
      <c r="C129" s="141" t="s">
        <v>702</v>
      </c>
      <c r="D129" s="141" t="s">
        <v>117</v>
      </c>
      <c r="E129" s="140" t="s">
        <v>1492</v>
      </c>
      <c r="F129" s="139" t="s">
        <v>1490</v>
      </c>
      <c r="G129" s="138" t="s">
        <v>118</v>
      </c>
      <c r="H129" s="137">
        <v>12</v>
      </c>
      <c r="I129" s="136"/>
      <c r="J129" s="135">
        <f>ROUND(I129*H129,2)</f>
        <v>0</v>
      </c>
      <c r="K129" s="134"/>
      <c r="L129" s="3"/>
      <c r="M129" s="133" t="s">
        <v>1</v>
      </c>
      <c r="N129" s="132" t="s">
        <v>74</v>
      </c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0">
        <f>S129*H129</f>
        <v>0</v>
      </c>
      <c r="AR129" s="128" t="s">
        <v>129</v>
      </c>
      <c r="AT129" s="128" t="s">
        <v>117</v>
      </c>
      <c r="AU129" s="128" t="s">
        <v>0</v>
      </c>
      <c r="AY129" s="103" t="s">
        <v>116</v>
      </c>
      <c r="BE129" s="129">
        <f>IF(N129="základní",J129,0)</f>
        <v>0</v>
      </c>
      <c r="BF129" s="129">
        <f>IF(N129="snížená",J129,0)</f>
        <v>0</v>
      </c>
      <c r="BG129" s="129">
        <f>IF(N129="zákl. přenesená",J129,0)</f>
        <v>0</v>
      </c>
      <c r="BH129" s="129">
        <f>IF(N129="sníž. přenesená",J129,0)</f>
        <v>0</v>
      </c>
      <c r="BI129" s="129">
        <f>IF(N129="nulová",J129,0)</f>
        <v>0</v>
      </c>
      <c r="BJ129" s="103" t="s">
        <v>5</v>
      </c>
      <c r="BK129" s="129">
        <f>ROUND(I129*H129,2)</f>
        <v>0</v>
      </c>
      <c r="BL129" s="103" t="s">
        <v>129</v>
      </c>
      <c r="BM129" s="128" t="s">
        <v>1491</v>
      </c>
    </row>
    <row r="130" spans="2:65" s="2" customFormat="1">
      <c r="B130" s="3"/>
      <c r="D130" s="127" t="s">
        <v>112</v>
      </c>
      <c r="F130" s="126" t="s">
        <v>1490</v>
      </c>
      <c r="I130" s="122"/>
      <c r="L130" s="3"/>
      <c r="M130" s="125"/>
      <c r="T130" s="62"/>
      <c r="AT130" s="103" t="s">
        <v>112</v>
      </c>
      <c r="AU130" s="103" t="s">
        <v>0</v>
      </c>
    </row>
    <row r="131" spans="2:65" s="2" customFormat="1" ht="16.5" customHeight="1">
      <c r="B131" s="3"/>
      <c r="C131" s="141" t="s">
        <v>696</v>
      </c>
      <c r="D131" s="141" t="s">
        <v>117</v>
      </c>
      <c r="E131" s="140" t="s">
        <v>1489</v>
      </c>
      <c r="F131" s="139" t="s">
        <v>1487</v>
      </c>
      <c r="G131" s="138" t="s">
        <v>183</v>
      </c>
      <c r="H131" s="137">
        <v>5</v>
      </c>
      <c r="I131" s="136"/>
      <c r="J131" s="135">
        <f>ROUND(I131*H131,2)</f>
        <v>0</v>
      </c>
      <c r="K131" s="134"/>
      <c r="L131" s="3"/>
      <c r="M131" s="133" t="s">
        <v>1</v>
      </c>
      <c r="N131" s="132" t="s">
        <v>74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0">
        <f>S131*H131</f>
        <v>0</v>
      </c>
      <c r="AR131" s="128" t="s">
        <v>129</v>
      </c>
      <c r="AT131" s="128" t="s">
        <v>117</v>
      </c>
      <c r="AU131" s="128" t="s">
        <v>0</v>
      </c>
      <c r="AY131" s="103" t="s">
        <v>116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03" t="s">
        <v>5</v>
      </c>
      <c r="BK131" s="129">
        <f>ROUND(I131*H131,2)</f>
        <v>0</v>
      </c>
      <c r="BL131" s="103" t="s">
        <v>129</v>
      </c>
      <c r="BM131" s="128" t="s">
        <v>1488</v>
      </c>
    </row>
    <row r="132" spans="2:65" s="2" customFormat="1">
      <c r="B132" s="3"/>
      <c r="D132" s="127" t="s">
        <v>112</v>
      </c>
      <c r="F132" s="126" t="s">
        <v>1487</v>
      </c>
      <c r="I132" s="122"/>
      <c r="L132" s="3"/>
      <c r="M132" s="125"/>
      <c r="T132" s="62"/>
      <c r="AT132" s="103" t="s">
        <v>112</v>
      </c>
      <c r="AU132" s="103" t="s">
        <v>0</v>
      </c>
    </row>
    <row r="133" spans="2:65" s="2" customFormat="1" ht="16.5" customHeight="1">
      <c r="B133" s="3"/>
      <c r="C133" s="141" t="s">
        <v>688</v>
      </c>
      <c r="D133" s="141" t="s">
        <v>117</v>
      </c>
      <c r="E133" s="140" t="s">
        <v>1486</v>
      </c>
      <c r="F133" s="139" t="s">
        <v>1484</v>
      </c>
      <c r="G133" s="138" t="s">
        <v>172</v>
      </c>
      <c r="H133" s="137">
        <v>1</v>
      </c>
      <c r="I133" s="136"/>
      <c r="J133" s="135">
        <f>ROUND(I133*H133,2)</f>
        <v>0</v>
      </c>
      <c r="K133" s="134"/>
      <c r="L133" s="3"/>
      <c r="M133" s="133" t="s">
        <v>1</v>
      </c>
      <c r="N133" s="132" t="s">
        <v>74</v>
      </c>
      <c r="P133" s="131">
        <f>O133*H133</f>
        <v>0</v>
      </c>
      <c r="Q133" s="131">
        <v>0</v>
      </c>
      <c r="R133" s="131">
        <f>Q133*H133</f>
        <v>0</v>
      </c>
      <c r="S133" s="131">
        <v>0</v>
      </c>
      <c r="T133" s="130">
        <f>S133*H133</f>
        <v>0</v>
      </c>
      <c r="AR133" s="128" t="s">
        <v>129</v>
      </c>
      <c r="AT133" s="128" t="s">
        <v>117</v>
      </c>
      <c r="AU133" s="128" t="s">
        <v>0</v>
      </c>
      <c r="AY133" s="103" t="s">
        <v>116</v>
      </c>
      <c r="BE133" s="129">
        <f>IF(N133="základní",J133,0)</f>
        <v>0</v>
      </c>
      <c r="BF133" s="129">
        <f>IF(N133="snížená",J133,0)</f>
        <v>0</v>
      </c>
      <c r="BG133" s="129">
        <f>IF(N133="zákl. přenesená",J133,0)</f>
        <v>0</v>
      </c>
      <c r="BH133" s="129">
        <f>IF(N133="sníž. přenesená",J133,0)</f>
        <v>0</v>
      </c>
      <c r="BI133" s="129">
        <f>IF(N133="nulová",J133,0)</f>
        <v>0</v>
      </c>
      <c r="BJ133" s="103" t="s">
        <v>5</v>
      </c>
      <c r="BK133" s="129">
        <f>ROUND(I133*H133,2)</f>
        <v>0</v>
      </c>
      <c r="BL133" s="103" t="s">
        <v>129</v>
      </c>
      <c r="BM133" s="128" t="s">
        <v>1485</v>
      </c>
    </row>
    <row r="134" spans="2:65" s="2" customFormat="1">
      <c r="B134" s="3"/>
      <c r="D134" s="127" t="s">
        <v>112</v>
      </c>
      <c r="F134" s="126" t="s">
        <v>1484</v>
      </c>
      <c r="I134" s="122"/>
      <c r="L134" s="3"/>
      <c r="M134" s="125"/>
      <c r="T134" s="62"/>
      <c r="AT134" s="103" t="s">
        <v>112</v>
      </c>
      <c r="AU134" s="103" t="s">
        <v>0</v>
      </c>
    </row>
    <row r="135" spans="2:65" s="142" customFormat="1" ht="22.8" customHeight="1">
      <c r="B135" s="149"/>
      <c r="D135" s="144" t="s">
        <v>34</v>
      </c>
      <c r="E135" s="152" t="s">
        <v>1483</v>
      </c>
      <c r="F135" s="152" t="s">
        <v>1482</v>
      </c>
      <c r="I135" s="151"/>
      <c r="J135" s="150">
        <f>BK135</f>
        <v>0</v>
      </c>
      <c r="L135" s="149"/>
      <c r="M135" s="148"/>
      <c r="P135" s="147">
        <f>SUM(P136:P155)</f>
        <v>0</v>
      </c>
      <c r="R135" s="147">
        <f>SUM(R136:R155)</f>
        <v>0</v>
      </c>
      <c r="T135" s="146">
        <f>SUM(T136:T155)</f>
        <v>0</v>
      </c>
      <c r="AR135" s="144" t="s">
        <v>5</v>
      </c>
      <c r="AT135" s="145" t="s">
        <v>34</v>
      </c>
      <c r="AU135" s="145" t="s">
        <v>5</v>
      </c>
      <c r="AY135" s="144" t="s">
        <v>116</v>
      </c>
      <c r="BK135" s="143">
        <f>SUM(BK136:BK155)</f>
        <v>0</v>
      </c>
    </row>
    <row r="136" spans="2:65" s="2" customFormat="1" ht="16.5" customHeight="1">
      <c r="B136" s="3"/>
      <c r="C136" s="141" t="s">
        <v>681</v>
      </c>
      <c r="D136" s="141" t="s">
        <v>117</v>
      </c>
      <c r="E136" s="140" t="s">
        <v>1481</v>
      </c>
      <c r="F136" s="139" t="s">
        <v>1479</v>
      </c>
      <c r="G136" s="138" t="s">
        <v>208</v>
      </c>
      <c r="H136" s="137">
        <v>1</v>
      </c>
      <c r="I136" s="136"/>
      <c r="J136" s="135">
        <f>ROUND(I136*H136,2)</f>
        <v>0</v>
      </c>
      <c r="K136" s="134"/>
      <c r="L136" s="3"/>
      <c r="M136" s="133" t="s">
        <v>1</v>
      </c>
      <c r="N136" s="132" t="s">
        <v>74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0">
        <f>S136*H136</f>
        <v>0</v>
      </c>
      <c r="AR136" s="128" t="s">
        <v>129</v>
      </c>
      <c r="AT136" s="128" t="s">
        <v>117</v>
      </c>
      <c r="AU136" s="128" t="s">
        <v>0</v>
      </c>
      <c r="AY136" s="103" t="s">
        <v>116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03" t="s">
        <v>5</v>
      </c>
      <c r="BK136" s="129">
        <f>ROUND(I136*H136,2)</f>
        <v>0</v>
      </c>
      <c r="BL136" s="103" t="s">
        <v>129</v>
      </c>
      <c r="BM136" s="128" t="s">
        <v>1480</v>
      </c>
    </row>
    <row r="137" spans="2:65" s="2" customFormat="1">
      <c r="B137" s="3"/>
      <c r="D137" s="127" t="s">
        <v>112</v>
      </c>
      <c r="F137" s="126" t="s">
        <v>1479</v>
      </c>
      <c r="I137" s="122"/>
      <c r="L137" s="3"/>
      <c r="M137" s="125"/>
      <c r="T137" s="62"/>
      <c r="AT137" s="103" t="s">
        <v>112</v>
      </c>
      <c r="AU137" s="103" t="s">
        <v>0</v>
      </c>
    </row>
    <row r="138" spans="2:65" s="2" customFormat="1" ht="16.5" customHeight="1">
      <c r="B138" s="3"/>
      <c r="C138" s="141" t="s">
        <v>675</v>
      </c>
      <c r="D138" s="141" t="s">
        <v>117</v>
      </c>
      <c r="E138" s="140" t="s">
        <v>1478</v>
      </c>
      <c r="F138" s="139" t="s">
        <v>1476</v>
      </c>
      <c r="G138" s="138" t="s">
        <v>208</v>
      </c>
      <c r="H138" s="137">
        <v>1</v>
      </c>
      <c r="I138" s="136"/>
      <c r="J138" s="135">
        <f>ROUND(I138*H138,2)</f>
        <v>0</v>
      </c>
      <c r="K138" s="134"/>
      <c r="L138" s="3"/>
      <c r="M138" s="133" t="s">
        <v>1</v>
      </c>
      <c r="N138" s="132" t="s">
        <v>74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0">
        <f>S138*H138</f>
        <v>0</v>
      </c>
      <c r="AR138" s="128" t="s">
        <v>129</v>
      </c>
      <c r="AT138" s="128" t="s">
        <v>117</v>
      </c>
      <c r="AU138" s="128" t="s">
        <v>0</v>
      </c>
      <c r="AY138" s="103" t="s">
        <v>116</v>
      </c>
      <c r="BE138" s="129">
        <f>IF(N138="základní",J138,0)</f>
        <v>0</v>
      </c>
      <c r="BF138" s="129">
        <f>IF(N138="snížená",J138,0)</f>
        <v>0</v>
      </c>
      <c r="BG138" s="129">
        <f>IF(N138="zákl. přenesená",J138,0)</f>
        <v>0</v>
      </c>
      <c r="BH138" s="129">
        <f>IF(N138="sníž. přenesená",J138,0)</f>
        <v>0</v>
      </c>
      <c r="BI138" s="129">
        <f>IF(N138="nulová",J138,0)</f>
        <v>0</v>
      </c>
      <c r="BJ138" s="103" t="s">
        <v>5</v>
      </c>
      <c r="BK138" s="129">
        <f>ROUND(I138*H138,2)</f>
        <v>0</v>
      </c>
      <c r="BL138" s="103" t="s">
        <v>129</v>
      </c>
      <c r="BM138" s="128" t="s">
        <v>1477</v>
      </c>
    </row>
    <row r="139" spans="2:65" s="2" customFormat="1">
      <c r="B139" s="3"/>
      <c r="D139" s="127" t="s">
        <v>112</v>
      </c>
      <c r="F139" s="126" t="s">
        <v>1476</v>
      </c>
      <c r="I139" s="122"/>
      <c r="L139" s="3"/>
      <c r="M139" s="125"/>
      <c r="T139" s="62"/>
      <c r="AT139" s="103" t="s">
        <v>112</v>
      </c>
      <c r="AU139" s="103" t="s">
        <v>0</v>
      </c>
    </row>
    <row r="140" spans="2:65" s="2" customFormat="1" ht="16.5" customHeight="1">
      <c r="B140" s="3"/>
      <c r="C140" s="141" t="s">
        <v>668</v>
      </c>
      <c r="D140" s="141" t="s">
        <v>117</v>
      </c>
      <c r="E140" s="140" t="s">
        <v>1475</v>
      </c>
      <c r="F140" s="139" t="s">
        <v>1473</v>
      </c>
      <c r="G140" s="138" t="s">
        <v>208</v>
      </c>
      <c r="H140" s="137">
        <v>1</v>
      </c>
      <c r="I140" s="136"/>
      <c r="J140" s="135">
        <f>ROUND(I140*H140,2)</f>
        <v>0</v>
      </c>
      <c r="K140" s="134"/>
      <c r="L140" s="3"/>
      <c r="M140" s="133" t="s">
        <v>1</v>
      </c>
      <c r="N140" s="132" t="s">
        <v>74</v>
      </c>
      <c r="P140" s="131">
        <f>O140*H140</f>
        <v>0</v>
      </c>
      <c r="Q140" s="131">
        <v>0</v>
      </c>
      <c r="R140" s="131">
        <f>Q140*H140</f>
        <v>0</v>
      </c>
      <c r="S140" s="131">
        <v>0</v>
      </c>
      <c r="T140" s="130">
        <f>S140*H140</f>
        <v>0</v>
      </c>
      <c r="AR140" s="128" t="s">
        <v>129</v>
      </c>
      <c r="AT140" s="128" t="s">
        <v>117</v>
      </c>
      <c r="AU140" s="128" t="s">
        <v>0</v>
      </c>
      <c r="AY140" s="103" t="s">
        <v>116</v>
      </c>
      <c r="BE140" s="129">
        <f>IF(N140="základní",J140,0)</f>
        <v>0</v>
      </c>
      <c r="BF140" s="129">
        <f>IF(N140="snížená",J140,0)</f>
        <v>0</v>
      </c>
      <c r="BG140" s="129">
        <f>IF(N140="zákl. přenesená",J140,0)</f>
        <v>0</v>
      </c>
      <c r="BH140" s="129">
        <f>IF(N140="sníž. přenesená",J140,0)</f>
        <v>0</v>
      </c>
      <c r="BI140" s="129">
        <f>IF(N140="nulová",J140,0)</f>
        <v>0</v>
      </c>
      <c r="BJ140" s="103" t="s">
        <v>5</v>
      </c>
      <c r="BK140" s="129">
        <f>ROUND(I140*H140,2)</f>
        <v>0</v>
      </c>
      <c r="BL140" s="103" t="s">
        <v>129</v>
      </c>
      <c r="BM140" s="128" t="s">
        <v>1474</v>
      </c>
    </row>
    <row r="141" spans="2:65" s="2" customFormat="1">
      <c r="B141" s="3"/>
      <c r="D141" s="127" t="s">
        <v>112</v>
      </c>
      <c r="F141" s="126" t="s">
        <v>1473</v>
      </c>
      <c r="I141" s="122"/>
      <c r="L141" s="3"/>
      <c r="M141" s="125"/>
      <c r="T141" s="62"/>
      <c r="AT141" s="103" t="s">
        <v>112</v>
      </c>
      <c r="AU141" s="103" t="s">
        <v>0</v>
      </c>
    </row>
    <row r="142" spans="2:65" s="2" customFormat="1" ht="16.5" customHeight="1">
      <c r="B142" s="3"/>
      <c r="C142" s="141" t="s">
        <v>661</v>
      </c>
      <c r="D142" s="141" t="s">
        <v>117</v>
      </c>
      <c r="E142" s="140" t="s">
        <v>1472</v>
      </c>
      <c r="F142" s="139" t="s">
        <v>1470</v>
      </c>
      <c r="G142" s="138" t="s">
        <v>208</v>
      </c>
      <c r="H142" s="137">
        <v>1</v>
      </c>
      <c r="I142" s="136"/>
      <c r="J142" s="135">
        <f>ROUND(I142*H142,2)</f>
        <v>0</v>
      </c>
      <c r="K142" s="134"/>
      <c r="L142" s="3"/>
      <c r="M142" s="133" t="s">
        <v>1</v>
      </c>
      <c r="N142" s="132" t="s">
        <v>74</v>
      </c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0">
        <f>S142*H142</f>
        <v>0</v>
      </c>
      <c r="AR142" s="128" t="s">
        <v>129</v>
      </c>
      <c r="AT142" s="128" t="s">
        <v>117</v>
      </c>
      <c r="AU142" s="128" t="s">
        <v>0</v>
      </c>
      <c r="AY142" s="103" t="s">
        <v>116</v>
      </c>
      <c r="BE142" s="129">
        <f>IF(N142="základní",J142,0)</f>
        <v>0</v>
      </c>
      <c r="BF142" s="129">
        <f>IF(N142="snížená",J142,0)</f>
        <v>0</v>
      </c>
      <c r="BG142" s="129">
        <f>IF(N142="zákl. přenesená",J142,0)</f>
        <v>0</v>
      </c>
      <c r="BH142" s="129">
        <f>IF(N142="sníž. přenesená",J142,0)</f>
        <v>0</v>
      </c>
      <c r="BI142" s="129">
        <f>IF(N142="nulová",J142,0)</f>
        <v>0</v>
      </c>
      <c r="BJ142" s="103" t="s">
        <v>5</v>
      </c>
      <c r="BK142" s="129">
        <f>ROUND(I142*H142,2)</f>
        <v>0</v>
      </c>
      <c r="BL142" s="103" t="s">
        <v>129</v>
      </c>
      <c r="BM142" s="128" t="s">
        <v>1471</v>
      </c>
    </row>
    <row r="143" spans="2:65" s="2" customFormat="1">
      <c r="B143" s="3"/>
      <c r="D143" s="127" t="s">
        <v>112</v>
      </c>
      <c r="F143" s="126" t="s">
        <v>1470</v>
      </c>
      <c r="I143" s="122"/>
      <c r="L143" s="3"/>
      <c r="M143" s="125"/>
      <c r="T143" s="62"/>
      <c r="AT143" s="103" t="s">
        <v>112</v>
      </c>
      <c r="AU143" s="103" t="s">
        <v>0</v>
      </c>
    </row>
    <row r="144" spans="2:65" s="2" customFormat="1" ht="16.5" customHeight="1">
      <c r="B144" s="3"/>
      <c r="C144" s="141" t="s">
        <v>653</v>
      </c>
      <c r="D144" s="141" t="s">
        <v>117</v>
      </c>
      <c r="E144" s="140" t="s">
        <v>1469</v>
      </c>
      <c r="F144" s="139" t="s">
        <v>1467</v>
      </c>
      <c r="G144" s="138" t="s">
        <v>208</v>
      </c>
      <c r="H144" s="137">
        <v>1</v>
      </c>
      <c r="I144" s="136"/>
      <c r="J144" s="135">
        <f>ROUND(I144*H144,2)</f>
        <v>0</v>
      </c>
      <c r="K144" s="134"/>
      <c r="L144" s="3"/>
      <c r="M144" s="133" t="s">
        <v>1</v>
      </c>
      <c r="N144" s="132" t="s">
        <v>74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0">
        <f>S144*H144</f>
        <v>0</v>
      </c>
      <c r="AR144" s="128" t="s">
        <v>129</v>
      </c>
      <c r="AT144" s="128" t="s">
        <v>117</v>
      </c>
      <c r="AU144" s="128" t="s">
        <v>0</v>
      </c>
      <c r="AY144" s="103" t="s">
        <v>116</v>
      </c>
      <c r="BE144" s="129">
        <f>IF(N144="základní",J144,0)</f>
        <v>0</v>
      </c>
      <c r="BF144" s="129">
        <f>IF(N144="snížená",J144,0)</f>
        <v>0</v>
      </c>
      <c r="BG144" s="129">
        <f>IF(N144="zákl. přenesená",J144,0)</f>
        <v>0</v>
      </c>
      <c r="BH144" s="129">
        <f>IF(N144="sníž. přenesená",J144,0)</f>
        <v>0</v>
      </c>
      <c r="BI144" s="129">
        <f>IF(N144="nulová",J144,0)</f>
        <v>0</v>
      </c>
      <c r="BJ144" s="103" t="s">
        <v>5</v>
      </c>
      <c r="BK144" s="129">
        <f>ROUND(I144*H144,2)</f>
        <v>0</v>
      </c>
      <c r="BL144" s="103" t="s">
        <v>129</v>
      </c>
      <c r="BM144" s="128" t="s">
        <v>1468</v>
      </c>
    </row>
    <row r="145" spans="2:65" s="2" customFormat="1">
      <c r="B145" s="3"/>
      <c r="D145" s="127" t="s">
        <v>112</v>
      </c>
      <c r="F145" s="126" t="s">
        <v>1467</v>
      </c>
      <c r="I145" s="122"/>
      <c r="L145" s="3"/>
      <c r="M145" s="125"/>
      <c r="T145" s="62"/>
      <c r="AT145" s="103" t="s">
        <v>112</v>
      </c>
      <c r="AU145" s="103" t="s">
        <v>0</v>
      </c>
    </row>
    <row r="146" spans="2:65" s="2" customFormat="1" ht="24.15" customHeight="1">
      <c r="B146" s="3"/>
      <c r="C146" s="141" t="s">
        <v>642</v>
      </c>
      <c r="D146" s="141" t="s">
        <v>117</v>
      </c>
      <c r="E146" s="140" t="s">
        <v>1466</v>
      </c>
      <c r="F146" s="139" t="s">
        <v>1464</v>
      </c>
      <c r="G146" s="138" t="s">
        <v>208</v>
      </c>
      <c r="H146" s="137">
        <v>1</v>
      </c>
      <c r="I146" s="136"/>
      <c r="J146" s="135">
        <f>ROUND(I146*H146,2)</f>
        <v>0</v>
      </c>
      <c r="K146" s="134"/>
      <c r="L146" s="3"/>
      <c r="M146" s="133" t="s">
        <v>1</v>
      </c>
      <c r="N146" s="132" t="s">
        <v>74</v>
      </c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0">
        <f>S146*H146</f>
        <v>0</v>
      </c>
      <c r="AR146" s="128" t="s">
        <v>129</v>
      </c>
      <c r="AT146" s="128" t="s">
        <v>117</v>
      </c>
      <c r="AU146" s="128" t="s">
        <v>0</v>
      </c>
      <c r="AY146" s="103" t="s">
        <v>116</v>
      </c>
      <c r="BE146" s="129">
        <f>IF(N146="základní",J146,0)</f>
        <v>0</v>
      </c>
      <c r="BF146" s="129">
        <f>IF(N146="snížená",J146,0)</f>
        <v>0</v>
      </c>
      <c r="BG146" s="129">
        <f>IF(N146="zákl. přenesená",J146,0)</f>
        <v>0</v>
      </c>
      <c r="BH146" s="129">
        <f>IF(N146="sníž. přenesená",J146,0)</f>
        <v>0</v>
      </c>
      <c r="BI146" s="129">
        <f>IF(N146="nulová",J146,0)</f>
        <v>0</v>
      </c>
      <c r="BJ146" s="103" t="s">
        <v>5</v>
      </c>
      <c r="BK146" s="129">
        <f>ROUND(I146*H146,2)</f>
        <v>0</v>
      </c>
      <c r="BL146" s="103" t="s">
        <v>129</v>
      </c>
      <c r="BM146" s="128" t="s">
        <v>1465</v>
      </c>
    </row>
    <row r="147" spans="2:65" s="2" customFormat="1">
      <c r="B147" s="3"/>
      <c r="D147" s="127" t="s">
        <v>112</v>
      </c>
      <c r="F147" s="126" t="s">
        <v>1464</v>
      </c>
      <c r="I147" s="122"/>
      <c r="L147" s="3"/>
      <c r="M147" s="125"/>
      <c r="T147" s="62"/>
      <c r="AT147" s="103" t="s">
        <v>112</v>
      </c>
      <c r="AU147" s="103" t="s">
        <v>0</v>
      </c>
    </row>
    <row r="148" spans="2:65" s="2" customFormat="1" ht="24.15" customHeight="1">
      <c r="B148" s="3"/>
      <c r="C148" s="141" t="s">
        <v>633</v>
      </c>
      <c r="D148" s="141" t="s">
        <v>117</v>
      </c>
      <c r="E148" s="140" t="s">
        <v>1463</v>
      </c>
      <c r="F148" s="139" t="s">
        <v>1461</v>
      </c>
      <c r="G148" s="138" t="s">
        <v>208</v>
      </c>
      <c r="H148" s="137">
        <v>1</v>
      </c>
      <c r="I148" s="136"/>
      <c r="J148" s="135">
        <f>ROUND(I148*H148,2)</f>
        <v>0</v>
      </c>
      <c r="K148" s="134"/>
      <c r="L148" s="3"/>
      <c r="M148" s="133" t="s">
        <v>1</v>
      </c>
      <c r="N148" s="132" t="s">
        <v>74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0">
        <f>S148*H148</f>
        <v>0</v>
      </c>
      <c r="AR148" s="128" t="s">
        <v>129</v>
      </c>
      <c r="AT148" s="128" t="s">
        <v>117</v>
      </c>
      <c r="AU148" s="128" t="s">
        <v>0</v>
      </c>
      <c r="AY148" s="103" t="s">
        <v>116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03" t="s">
        <v>5</v>
      </c>
      <c r="BK148" s="129">
        <f>ROUND(I148*H148,2)</f>
        <v>0</v>
      </c>
      <c r="BL148" s="103" t="s">
        <v>129</v>
      </c>
      <c r="BM148" s="128" t="s">
        <v>1462</v>
      </c>
    </row>
    <row r="149" spans="2:65" s="2" customFormat="1">
      <c r="B149" s="3"/>
      <c r="D149" s="127" t="s">
        <v>112</v>
      </c>
      <c r="F149" s="126" t="s">
        <v>1461</v>
      </c>
      <c r="I149" s="122"/>
      <c r="L149" s="3"/>
      <c r="M149" s="125"/>
      <c r="T149" s="62"/>
      <c r="AT149" s="103" t="s">
        <v>112</v>
      </c>
      <c r="AU149" s="103" t="s">
        <v>0</v>
      </c>
    </row>
    <row r="150" spans="2:65" s="2" customFormat="1" ht="16.5" customHeight="1">
      <c r="B150" s="3"/>
      <c r="C150" s="141" t="s">
        <v>626</v>
      </c>
      <c r="D150" s="141" t="s">
        <v>117</v>
      </c>
      <c r="E150" s="140" t="s">
        <v>1460</v>
      </c>
      <c r="F150" s="139" t="s">
        <v>1458</v>
      </c>
      <c r="G150" s="138" t="s">
        <v>208</v>
      </c>
      <c r="H150" s="137">
        <v>1</v>
      </c>
      <c r="I150" s="136"/>
      <c r="J150" s="135">
        <f>ROUND(I150*H150,2)</f>
        <v>0</v>
      </c>
      <c r="K150" s="134"/>
      <c r="L150" s="3"/>
      <c r="M150" s="133" t="s">
        <v>1</v>
      </c>
      <c r="N150" s="132" t="s">
        <v>74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0">
        <f>S150*H150</f>
        <v>0</v>
      </c>
      <c r="AR150" s="128" t="s">
        <v>129</v>
      </c>
      <c r="AT150" s="128" t="s">
        <v>117</v>
      </c>
      <c r="AU150" s="128" t="s">
        <v>0</v>
      </c>
      <c r="AY150" s="103" t="s">
        <v>116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103" t="s">
        <v>5</v>
      </c>
      <c r="BK150" s="129">
        <f>ROUND(I150*H150,2)</f>
        <v>0</v>
      </c>
      <c r="BL150" s="103" t="s">
        <v>129</v>
      </c>
      <c r="BM150" s="128" t="s">
        <v>1459</v>
      </c>
    </row>
    <row r="151" spans="2:65" s="2" customFormat="1">
      <c r="B151" s="3"/>
      <c r="D151" s="127" t="s">
        <v>112</v>
      </c>
      <c r="F151" s="126" t="s">
        <v>1458</v>
      </c>
      <c r="I151" s="122"/>
      <c r="L151" s="3"/>
      <c r="M151" s="125"/>
      <c r="T151" s="62"/>
      <c r="AT151" s="103" t="s">
        <v>112</v>
      </c>
      <c r="AU151" s="103" t="s">
        <v>0</v>
      </c>
    </row>
    <row r="152" spans="2:65" s="2" customFormat="1" ht="24.15" customHeight="1">
      <c r="B152" s="3"/>
      <c r="C152" s="141" t="s">
        <v>620</v>
      </c>
      <c r="D152" s="141" t="s">
        <v>117</v>
      </c>
      <c r="E152" s="140" t="s">
        <v>1457</v>
      </c>
      <c r="F152" s="139" t="s">
        <v>1455</v>
      </c>
      <c r="G152" s="138" t="s">
        <v>208</v>
      </c>
      <c r="H152" s="137">
        <v>1</v>
      </c>
      <c r="I152" s="136"/>
      <c r="J152" s="135">
        <f>ROUND(I152*H152,2)</f>
        <v>0</v>
      </c>
      <c r="K152" s="134"/>
      <c r="L152" s="3"/>
      <c r="M152" s="133" t="s">
        <v>1</v>
      </c>
      <c r="N152" s="132" t="s">
        <v>74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0">
        <f>S152*H152</f>
        <v>0</v>
      </c>
      <c r="AR152" s="128" t="s">
        <v>129</v>
      </c>
      <c r="AT152" s="128" t="s">
        <v>117</v>
      </c>
      <c r="AU152" s="128" t="s">
        <v>0</v>
      </c>
      <c r="AY152" s="103" t="s">
        <v>116</v>
      </c>
      <c r="BE152" s="129">
        <f>IF(N152="základní",J152,0)</f>
        <v>0</v>
      </c>
      <c r="BF152" s="129">
        <f>IF(N152="snížená",J152,0)</f>
        <v>0</v>
      </c>
      <c r="BG152" s="129">
        <f>IF(N152="zákl. přenesená",J152,0)</f>
        <v>0</v>
      </c>
      <c r="BH152" s="129">
        <f>IF(N152="sníž. přenesená",J152,0)</f>
        <v>0</v>
      </c>
      <c r="BI152" s="129">
        <f>IF(N152="nulová",J152,0)</f>
        <v>0</v>
      </c>
      <c r="BJ152" s="103" t="s">
        <v>5</v>
      </c>
      <c r="BK152" s="129">
        <f>ROUND(I152*H152,2)</f>
        <v>0</v>
      </c>
      <c r="BL152" s="103" t="s">
        <v>129</v>
      </c>
      <c r="BM152" s="128" t="s">
        <v>1456</v>
      </c>
    </row>
    <row r="153" spans="2:65" s="2" customFormat="1">
      <c r="B153" s="3"/>
      <c r="D153" s="127" t="s">
        <v>112</v>
      </c>
      <c r="F153" s="126" t="s">
        <v>1455</v>
      </c>
      <c r="I153" s="122"/>
      <c r="L153" s="3"/>
      <c r="M153" s="125"/>
      <c r="T153" s="62"/>
      <c r="AT153" s="103" t="s">
        <v>112</v>
      </c>
      <c r="AU153" s="103" t="s">
        <v>0</v>
      </c>
    </row>
    <row r="154" spans="2:65" s="2" customFormat="1" ht="21.75" customHeight="1">
      <c r="B154" s="3"/>
      <c r="C154" s="141" t="s">
        <v>609</v>
      </c>
      <c r="D154" s="141" t="s">
        <v>117</v>
      </c>
      <c r="E154" s="140" t="s">
        <v>1454</v>
      </c>
      <c r="F154" s="139" t="s">
        <v>1452</v>
      </c>
      <c r="G154" s="138" t="s">
        <v>208</v>
      </c>
      <c r="H154" s="137">
        <v>1</v>
      </c>
      <c r="I154" s="136"/>
      <c r="J154" s="135">
        <f>ROUND(I154*H154,2)</f>
        <v>0</v>
      </c>
      <c r="K154" s="134"/>
      <c r="L154" s="3"/>
      <c r="M154" s="133" t="s">
        <v>1</v>
      </c>
      <c r="N154" s="132" t="s">
        <v>74</v>
      </c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0">
        <f>S154*H154</f>
        <v>0</v>
      </c>
      <c r="AR154" s="128" t="s">
        <v>129</v>
      </c>
      <c r="AT154" s="128" t="s">
        <v>117</v>
      </c>
      <c r="AU154" s="128" t="s">
        <v>0</v>
      </c>
      <c r="AY154" s="103" t="s">
        <v>116</v>
      </c>
      <c r="BE154" s="129">
        <f>IF(N154="základní",J154,0)</f>
        <v>0</v>
      </c>
      <c r="BF154" s="129">
        <f>IF(N154="snížená",J154,0)</f>
        <v>0</v>
      </c>
      <c r="BG154" s="129">
        <f>IF(N154="zákl. přenesená",J154,0)</f>
        <v>0</v>
      </c>
      <c r="BH154" s="129">
        <f>IF(N154="sníž. přenesená",J154,0)</f>
        <v>0</v>
      </c>
      <c r="BI154" s="129">
        <f>IF(N154="nulová",J154,0)</f>
        <v>0</v>
      </c>
      <c r="BJ154" s="103" t="s">
        <v>5</v>
      </c>
      <c r="BK154" s="129">
        <f>ROUND(I154*H154,2)</f>
        <v>0</v>
      </c>
      <c r="BL154" s="103" t="s">
        <v>129</v>
      </c>
      <c r="BM154" s="128" t="s">
        <v>1453</v>
      </c>
    </row>
    <row r="155" spans="2:65" s="2" customFormat="1">
      <c r="B155" s="3"/>
      <c r="D155" s="127" t="s">
        <v>112</v>
      </c>
      <c r="F155" s="126" t="s">
        <v>1452</v>
      </c>
      <c r="I155" s="122"/>
      <c r="L155" s="3"/>
      <c r="M155" s="121"/>
      <c r="N155" s="120"/>
      <c r="O155" s="120"/>
      <c r="P155" s="120"/>
      <c r="Q155" s="120"/>
      <c r="R155" s="120"/>
      <c r="S155" s="120"/>
      <c r="T155" s="119"/>
      <c r="AT155" s="103" t="s">
        <v>112</v>
      </c>
      <c r="AU155" s="103" t="s">
        <v>0</v>
      </c>
    </row>
    <row r="156" spans="2:65" s="2" customFormat="1" ht="7" customHeight="1"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3"/>
    </row>
  </sheetData>
  <sheetProtection algorithmName="SHA-512" hashValue="UXntT8S7nd7RxCmQX7Fvr+Z0HBtoadRRrd9oOIfL4Y2xP+gEZgx7hgKSeh5iQLeUE7MCssHgwG+S/GpUdg/3Tg==" saltValue="eRulY2mG3I1EQY56AZsks+BWojnBHJgSDc17gU2AJVdojT69Ormi/LUgHwuZzz4+zk/LtCNl3RiXS23Cg3F7uA==" spinCount="100000" sheet="1" objects="1" scenarios="1" formatColumns="0" formatRows="0" autoFilter="0"/>
  <autoFilter ref="C82:K155" xr:uid="{00000000-0009-0000-0000-000006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85E3F-4E9A-4D38-B8DC-431CF23BBFEF}">
  <sheetPr>
    <pageSetUpPr fitToPage="1"/>
  </sheetPr>
  <dimension ref="B2:BM307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10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s="2" customFormat="1" ht="12" customHeight="1">
      <c r="B8" s="3"/>
      <c r="D8" s="67" t="s">
        <v>863</v>
      </c>
      <c r="L8" s="3"/>
    </row>
    <row r="9" spans="2:46" s="2" customFormat="1" ht="16.5" customHeight="1">
      <c r="B9" s="3"/>
      <c r="E9" s="75" t="s">
        <v>1697</v>
      </c>
      <c r="F9" s="210"/>
      <c r="G9" s="210"/>
      <c r="H9" s="210"/>
      <c r="L9" s="3"/>
    </row>
    <row r="10" spans="2:46" s="2" customFormat="1">
      <c r="B10" s="3"/>
      <c r="L10" s="3"/>
    </row>
    <row r="11" spans="2:46" s="2" customFormat="1" ht="12" customHeight="1">
      <c r="B11" s="3"/>
      <c r="D11" s="67" t="s">
        <v>96</v>
      </c>
      <c r="F11" s="25" t="s">
        <v>1</v>
      </c>
      <c r="I11" s="67" t="s">
        <v>95</v>
      </c>
      <c r="J11" s="25" t="s">
        <v>1</v>
      </c>
      <c r="L11" s="3"/>
    </row>
    <row r="12" spans="2:46" s="2" customFormat="1" ht="12" customHeight="1">
      <c r="B12" s="3"/>
      <c r="D12" s="67" t="s">
        <v>63</v>
      </c>
      <c r="F12" s="25" t="s">
        <v>84</v>
      </c>
      <c r="I12" s="67" t="s">
        <v>62</v>
      </c>
      <c r="J12" s="209" t="str">
        <f>'Rekapitulace stavby'!AN8</f>
        <v>27. 6. 2025</v>
      </c>
      <c r="L12" s="3"/>
    </row>
    <row r="13" spans="2:46" s="2" customFormat="1" ht="10.8" customHeight="1">
      <c r="B13" s="3"/>
      <c r="L13" s="3"/>
    </row>
    <row r="14" spans="2:46" s="2" customFormat="1" ht="12" customHeight="1">
      <c r="B14" s="3"/>
      <c r="D14" s="67" t="s">
        <v>61</v>
      </c>
      <c r="I14" s="67" t="s">
        <v>86</v>
      </c>
      <c r="J14" s="25" t="s">
        <v>93</v>
      </c>
      <c r="L14" s="3"/>
    </row>
    <row r="15" spans="2:46" s="2" customFormat="1" ht="18" customHeight="1">
      <c r="B15" s="3"/>
      <c r="E15" s="25" t="s">
        <v>92</v>
      </c>
      <c r="I15" s="67" t="s">
        <v>83</v>
      </c>
      <c r="J15" s="25" t="s">
        <v>1</v>
      </c>
      <c r="L15" s="3"/>
    </row>
    <row r="16" spans="2:46" s="2" customFormat="1" ht="7" customHeight="1">
      <c r="B16" s="3"/>
      <c r="L16" s="3"/>
    </row>
    <row r="17" spans="2:12" s="2" customFormat="1" ht="12" customHeight="1">
      <c r="B17" s="3"/>
      <c r="D17" s="67" t="s">
        <v>58</v>
      </c>
      <c r="I17" s="67" t="s">
        <v>86</v>
      </c>
      <c r="J17" s="107" t="str">
        <f>'Rekapitulace stavby'!AN13</f>
        <v>Vyplň údaj</v>
      </c>
      <c r="L17" s="3"/>
    </row>
    <row r="18" spans="2:12" s="2" customFormat="1" ht="18" customHeight="1">
      <c r="B18" s="3"/>
      <c r="E18" s="238" t="str">
        <f>'Rekapitulace stavby'!E14</f>
        <v>Vyplň údaj</v>
      </c>
      <c r="F18" s="112"/>
      <c r="G18" s="112"/>
      <c r="H18" s="112"/>
      <c r="I18" s="67" t="s">
        <v>83</v>
      </c>
      <c r="J18" s="107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67" t="s">
        <v>60</v>
      </c>
      <c r="I20" s="67" t="s">
        <v>86</v>
      </c>
      <c r="J20" s="25" t="s">
        <v>90</v>
      </c>
      <c r="L20" s="3"/>
    </row>
    <row r="21" spans="2:12" s="2" customFormat="1" ht="18" customHeight="1">
      <c r="B21" s="3"/>
      <c r="E21" s="25" t="s">
        <v>88</v>
      </c>
      <c r="I21" s="67" t="s">
        <v>83</v>
      </c>
      <c r="J21" s="25" t="s">
        <v>87</v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67" t="s">
        <v>57</v>
      </c>
      <c r="I23" s="67" t="s">
        <v>86</v>
      </c>
      <c r="J23" s="25" t="str">
        <f>IF('Rekapitulace stavby'!AN19="","",'Rekapitulace stavby'!AN19)</f>
        <v/>
      </c>
      <c r="L23" s="3"/>
    </row>
    <row r="24" spans="2:12" s="2" customFormat="1" ht="18" customHeight="1">
      <c r="B24" s="3"/>
      <c r="E24" s="25" t="str">
        <f>IF('Rekapitulace stavby'!E20="","",'Rekapitulace stavby'!E20)</f>
        <v xml:space="preserve"> </v>
      </c>
      <c r="I24" s="67" t="s">
        <v>83</v>
      </c>
      <c r="J24" s="25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67" t="s">
        <v>81</v>
      </c>
      <c r="L26" s="3"/>
    </row>
    <row r="27" spans="2:12" s="236" customFormat="1" ht="71.25" customHeight="1">
      <c r="B27" s="237"/>
      <c r="E27" s="102" t="s">
        <v>80</v>
      </c>
      <c r="F27" s="102"/>
      <c r="G27" s="102"/>
      <c r="H27" s="102"/>
      <c r="L27" s="237"/>
    </row>
    <row r="28" spans="2:12" s="2" customFormat="1" ht="7" customHeight="1">
      <c r="B28" s="3"/>
      <c r="L28" s="3"/>
    </row>
    <row r="29" spans="2:12" s="2" customFormat="1" ht="7" customHeight="1">
      <c r="B29" s="3"/>
      <c r="D29" s="51"/>
      <c r="E29" s="51"/>
      <c r="F29" s="51"/>
      <c r="G29" s="51"/>
      <c r="H29" s="51"/>
      <c r="I29" s="51"/>
      <c r="J29" s="51"/>
      <c r="K29" s="51"/>
      <c r="L29" s="3"/>
    </row>
    <row r="30" spans="2:12" s="2" customFormat="1" ht="25.45" customHeight="1">
      <c r="B30" s="3"/>
      <c r="D30" s="235" t="s">
        <v>79</v>
      </c>
      <c r="J30" s="222">
        <f>ROUND(J86, 2)</f>
        <v>0</v>
      </c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14.4" customHeight="1">
      <c r="B32" s="3"/>
      <c r="F32" s="234" t="s">
        <v>77</v>
      </c>
      <c r="I32" s="234" t="s">
        <v>78</v>
      </c>
      <c r="J32" s="234" t="s">
        <v>76</v>
      </c>
      <c r="L32" s="3"/>
    </row>
    <row r="33" spans="2:12" s="2" customFormat="1" ht="14.4" customHeight="1">
      <c r="B33" s="3"/>
      <c r="D33" s="233" t="s">
        <v>75</v>
      </c>
      <c r="E33" s="67" t="s">
        <v>74</v>
      </c>
      <c r="F33" s="27">
        <f>ROUND((SUM(BE86:BE306)),  2)</f>
        <v>0</v>
      </c>
      <c r="I33" s="232">
        <v>0.21</v>
      </c>
      <c r="J33" s="27">
        <f>ROUND(((SUM(BE86:BE306))*I33),  2)</f>
        <v>0</v>
      </c>
      <c r="L33" s="3"/>
    </row>
    <row r="34" spans="2:12" s="2" customFormat="1" ht="14.4" customHeight="1">
      <c r="B34" s="3"/>
      <c r="E34" s="67" t="s">
        <v>73</v>
      </c>
      <c r="F34" s="27">
        <f>ROUND((SUM(BF86:BF306)),  2)</f>
        <v>0</v>
      </c>
      <c r="I34" s="232">
        <v>0.12</v>
      </c>
      <c r="J34" s="27">
        <f>ROUND(((SUM(BF86:BF306))*I34),  2)</f>
        <v>0</v>
      </c>
      <c r="L34" s="3"/>
    </row>
    <row r="35" spans="2:12" s="2" customFormat="1" ht="14.4" hidden="1" customHeight="1">
      <c r="B35" s="3"/>
      <c r="E35" s="67" t="s">
        <v>72</v>
      </c>
      <c r="F35" s="27">
        <f>ROUND((SUM(BG86:BG306)),  2)</f>
        <v>0</v>
      </c>
      <c r="I35" s="232">
        <v>0.21</v>
      </c>
      <c r="J35" s="27">
        <f>0</f>
        <v>0</v>
      </c>
      <c r="L35" s="3"/>
    </row>
    <row r="36" spans="2:12" s="2" customFormat="1" ht="14.4" hidden="1" customHeight="1">
      <c r="B36" s="3"/>
      <c r="E36" s="67" t="s">
        <v>71</v>
      </c>
      <c r="F36" s="27">
        <f>ROUND((SUM(BH86:BH306)),  2)</f>
        <v>0</v>
      </c>
      <c r="I36" s="232">
        <v>0.12</v>
      </c>
      <c r="J36" s="27">
        <f>0</f>
        <v>0</v>
      </c>
      <c r="L36" s="3"/>
    </row>
    <row r="37" spans="2:12" s="2" customFormat="1" ht="14.4" hidden="1" customHeight="1">
      <c r="B37" s="3"/>
      <c r="E37" s="67" t="s">
        <v>70</v>
      </c>
      <c r="F37" s="27">
        <f>ROUND((SUM(BI86:BI306)),  2)</f>
        <v>0</v>
      </c>
      <c r="I37" s="232">
        <v>0</v>
      </c>
      <c r="J37" s="27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45" customHeight="1">
      <c r="B39" s="3"/>
      <c r="C39" s="224"/>
      <c r="D39" s="231" t="s">
        <v>69</v>
      </c>
      <c r="E39" s="60"/>
      <c r="F39" s="60"/>
      <c r="G39" s="230" t="s">
        <v>68</v>
      </c>
      <c r="H39" s="229" t="s">
        <v>67</v>
      </c>
      <c r="I39" s="60"/>
      <c r="J39" s="228">
        <f>SUM(J30:J37)</f>
        <v>0</v>
      </c>
      <c r="K39" s="227"/>
      <c r="L39" s="3"/>
    </row>
    <row r="40" spans="2:12" s="2" customFormat="1" ht="14.4" customHeight="1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7" customHeight="1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5" customHeight="1">
      <c r="B45" s="3"/>
      <c r="C45" s="77" t="s">
        <v>878</v>
      </c>
      <c r="L45" s="3"/>
    </row>
    <row r="46" spans="2:12" s="2" customFormat="1" ht="7" customHeight="1">
      <c r="B46" s="3"/>
      <c r="L46" s="3"/>
    </row>
    <row r="47" spans="2:12" s="2" customFormat="1" ht="12" customHeight="1">
      <c r="B47" s="3"/>
      <c r="C47" s="67" t="s">
        <v>64</v>
      </c>
      <c r="L47" s="3"/>
    </row>
    <row r="48" spans="2:12" s="2" customFormat="1" ht="16.5" customHeight="1">
      <c r="B48" s="3"/>
      <c r="E48" s="211" t="str">
        <f>E7</f>
        <v>RB - KANALIZACE - JIH - revize 10-2025</v>
      </c>
      <c r="F48" s="212"/>
      <c r="G48" s="212"/>
      <c r="H48" s="212"/>
      <c r="L48" s="3"/>
    </row>
    <row r="49" spans="2:47" s="2" customFormat="1" ht="12" customHeight="1">
      <c r="B49" s="3"/>
      <c r="C49" s="67" t="s">
        <v>863</v>
      </c>
      <c r="L49" s="3"/>
    </row>
    <row r="50" spans="2:47" s="2" customFormat="1" ht="16.5" customHeight="1">
      <c r="B50" s="3"/>
      <c r="E50" s="75" t="str">
        <f>E9</f>
        <v>SO 3 - Veřejná část kanalizačních přípojek</v>
      </c>
      <c r="F50" s="210"/>
      <c r="G50" s="210"/>
      <c r="H50" s="210"/>
      <c r="L50" s="3"/>
    </row>
    <row r="51" spans="2:47" s="2" customFormat="1" ht="7" customHeight="1">
      <c r="B51" s="3"/>
      <c r="L51" s="3"/>
    </row>
    <row r="52" spans="2:47" s="2" customFormat="1" ht="12" customHeight="1">
      <c r="B52" s="3"/>
      <c r="C52" s="67" t="s">
        <v>63</v>
      </c>
      <c r="F52" s="25" t="str">
        <f>F12</f>
        <v xml:space="preserve"> </v>
      </c>
      <c r="I52" s="67" t="s">
        <v>62</v>
      </c>
      <c r="J52" s="209" t="str">
        <f>IF(J12="","",J12)</f>
        <v>27. 6. 2025</v>
      </c>
      <c r="L52" s="3"/>
    </row>
    <row r="53" spans="2:47" s="2" customFormat="1" ht="7" customHeight="1">
      <c r="B53" s="3"/>
      <c r="L53" s="3"/>
    </row>
    <row r="54" spans="2:47" s="2" customFormat="1" ht="15.15" customHeight="1">
      <c r="B54" s="3"/>
      <c r="C54" s="67" t="s">
        <v>61</v>
      </c>
      <c r="F54" s="25" t="str">
        <f>E15</f>
        <v>Obec Rohovládová Bělá</v>
      </c>
      <c r="I54" s="67" t="s">
        <v>60</v>
      </c>
      <c r="J54" s="208" t="str">
        <f>E21</f>
        <v>PLP Projektstav s.r.o.</v>
      </c>
      <c r="L54" s="3"/>
    </row>
    <row r="55" spans="2:47" s="2" customFormat="1" ht="15.15" customHeight="1">
      <c r="B55" s="3"/>
      <c r="C55" s="67" t="s">
        <v>58</v>
      </c>
      <c r="F55" s="25" t="str">
        <f>IF(E18="","",E18)</f>
        <v>Vyplň údaj</v>
      </c>
      <c r="I55" s="67" t="s">
        <v>57</v>
      </c>
      <c r="J55" s="208" t="str">
        <f>E24</f>
        <v xml:space="preserve"> </v>
      </c>
      <c r="L55" s="3"/>
    </row>
    <row r="56" spans="2:47" s="2" customFormat="1" ht="10.3" customHeight="1">
      <c r="B56" s="3"/>
      <c r="L56" s="3"/>
    </row>
    <row r="57" spans="2:47" s="2" customFormat="1" ht="29.25" customHeight="1">
      <c r="B57" s="3"/>
      <c r="C57" s="226" t="s">
        <v>877</v>
      </c>
      <c r="D57" s="224"/>
      <c r="E57" s="224"/>
      <c r="F57" s="224"/>
      <c r="G57" s="224"/>
      <c r="H57" s="224"/>
      <c r="I57" s="224"/>
      <c r="J57" s="225" t="s">
        <v>856</v>
      </c>
      <c r="K57" s="224"/>
      <c r="L57" s="3"/>
    </row>
    <row r="58" spans="2:47" s="2" customFormat="1" ht="10.3" customHeight="1">
      <c r="B58" s="3"/>
      <c r="L58" s="3"/>
    </row>
    <row r="59" spans="2:47" s="2" customFormat="1" ht="22.8" customHeight="1">
      <c r="B59" s="3"/>
      <c r="C59" s="223" t="s">
        <v>39</v>
      </c>
      <c r="J59" s="222">
        <f>J86</f>
        <v>0</v>
      </c>
      <c r="L59" s="3"/>
      <c r="AU59" s="103" t="s">
        <v>847</v>
      </c>
    </row>
    <row r="60" spans="2:47" s="217" customFormat="1" ht="25" customHeight="1">
      <c r="B60" s="218"/>
      <c r="D60" s="221" t="s">
        <v>876</v>
      </c>
      <c r="E60" s="220"/>
      <c r="F60" s="220"/>
      <c r="G60" s="220"/>
      <c r="H60" s="220"/>
      <c r="I60" s="220"/>
      <c r="J60" s="219">
        <f>J87</f>
        <v>0</v>
      </c>
      <c r="L60" s="218"/>
    </row>
    <row r="61" spans="2:47" s="35" customFormat="1" ht="19.899999999999999" customHeight="1">
      <c r="B61" s="213"/>
      <c r="D61" s="216" t="s">
        <v>875</v>
      </c>
      <c r="E61" s="215"/>
      <c r="F61" s="215"/>
      <c r="G61" s="215"/>
      <c r="H61" s="215"/>
      <c r="I61" s="215"/>
      <c r="J61" s="214">
        <f>J88</f>
        <v>0</v>
      </c>
      <c r="L61" s="213"/>
    </row>
    <row r="62" spans="2:47" s="35" customFormat="1" ht="19.899999999999999" customHeight="1">
      <c r="B62" s="213"/>
      <c r="D62" s="216" t="s">
        <v>873</v>
      </c>
      <c r="E62" s="215"/>
      <c r="F62" s="215"/>
      <c r="G62" s="215"/>
      <c r="H62" s="215"/>
      <c r="I62" s="215"/>
      <c r="J62" s="214">
        <f>J235</f>
        <v>0</v>
      </c>
      <c r="L62" s="213"/>
    </row>
    <row r="63" spans="2:47" s="35" customFormat="1" ht="19.899999999999999" customHeight="1">
      <c r="B63" s="213"/>
      <c r="D63" s="216" t="s">
        <v>872</v>
      </c>
      <c r="E63" s="215"/>
      <c r="F63" s="215"/>
      <c r="G63" s="215"/>
      <c r="H63" s="215"/>
      <c r="I63" s="215"/>
      <c r="J63" s="214">
        <f>J242</f>
        <v>0</v>
      </c>
      <c r="L63" s="213"/>
    </row>
    <row r="64" spans="2:47" s="35" customFormat="1" ht="19.899999999999999" customHeight="1">
      <c r="B64" s="213"/>
      <c r="D64" s="216" t="s">
        <v>871</v>
      </c>
      <c r="E64" s="215"/>
      <c r="F64" s="215"/>
      <c r="G64" s="215"/>
      <c r="H64" s="215"/>
      <c r="I64" s="215"/>
      <c r="J64" s="214">
        <f>J248</f>
        <v>0</v>
      </c>
      <c r="L64" s="213"/>
    </row>
    <row r="65" spans="2:12" s="35" customFormat="1" ht="19.899999999999999" customHeight="1">
      <c r="B65" s="213"/>
      <c r="D65" s="216" t="s">
        <v>1090</v>
      </c>
      <c r="E65" s="215"/>
      <c r="F65" s="215"/>
      <c r="G65" s="215"/>
      <c r="H65" s="215"/>
      <c r="I65" s="215"/>
      <c r="J65" s="214">
        <f>J257</f>
        <v>0</v>
      </c>
      <c r="L65" s="213"/>
    </row>
    <row r="66" spans="2:12" s="35" customFormat="1" ht="19.899999999999999" customHeight="1">
      <c r="B66" s="213"/>
      <c r="D66" s="216" t="s">
        <v>867</v>
      </c>
      <c r="E66" s="215"/>
      <c r="F66" s="215"/>
      <c r="G66" s="215"/>
      <c r="H66" s="215"/>
      <c r="I66" s="215"/>
      <c r="J66" s="214">
        <f>J303</f>
        <v>0</v>
      </c>
      <c r="L66" s="213"/>
    </row>
    <row r="67" spans="2:12" s="2" customFormat="1" ht="21.85" customHeight="1">
      <c r="B67" s="3"/>
      <c r="L67" s="3"/>
    </row>
    <row r="68" spans="2:12" s="2" customFormat="1" ht="7" customHeight="1">
      <c r="B68" s="5"/>
      <c r="C68" s="4"/>
      <c r="D68" s="4"/>
      <c r="E68" s="4"/>
      <c r="F68" s="4"/>
      <c r="G68" s="4"/>
      <c r="H68" s="4"/>
      <c r="I68" s="4"/>
      <c r="J68" s="4"/>
      <c r="K68" s="4"/>
      <c r="L68" s="3"/>
    </row>
    <row r="72" spans="2:12" s="2" customFormat="1" ht="7" customHeight="1">
      <c r="B72" s="79"/>
      <c r="C72" s="78"/>
      <c r="D72" s="78"/>
      <c r="E72" s="78"/>
      <c r="F72" s="78"/>
      <c r="G72" s="78"/>
      <c r="H72" s="78"/>
      <c r="I72" s="78"/>
      <c r="J72" s="78"/>
      <c r="K72" s="78"/>
      <c r="L72" s="3"/>
    </row>
    <row r="73" spans="2:12" s="2" customFormat="1" ht="25" customHeight="1">
      <c r="B73" s="3"/>
      <c r="C73" s="77" t="s">
        <v>864</v>
      </c>
      <c r="L73" s="3"/>
    </row>
    <row r="74" spans="2:12" s="2" customFormat="1" ht="7" customHeight="1">
      <c r="B74" s="3"/>
      <c r="L74" s="3"/>
    </row>
    <row r="75" spans="2:12" s="2" customFormat="1" ht="12" customHeight="1">
      <c r="B75" s="3"/>
      <c r="C75" s="67" t="s">
        <v>64</v>
      </c>
      <c r="L75" s="3"/>
    </row>
    <row r="76" spans="2:12" s="2" customFormat="1" ht="16.5" customHeight="1">
      <c r="B76" s="3"/>
      <c r="E76" s="211" t="str">
        <f>E7</f>
        <v>RB - KANALIZACE - JIH - revize 10-2025</v>
      </c>
      <c r="F76" s="212"/>
      <c r="G76" s="212"/>
      <c r="H76" s="212"/>
      <c r="L76" s="3"/>
    </row>
    <row r="77" spans="2:12" s="2" customFormat="1" ht="12" customHeight="1">
      <c r="B77" s="3"/>
      <c r="C77" s="67" t="s">
        <v>863</v>
      </c>
      <c r="L77" s="3"/>
    </row>
    <row r="78" spans="2:12" s="2" customFormat="1" ht="16.5" customHeight="1">
      <c r="B78" s="3"/>
      <c r="E78" s="75" t="str">
        <f>E9</f>
        <v>SO 3 - Veřejná část kanalizačních přípojek</v>
      </c>
      <c r="F78" s="210"/>
      <c r="G78" s="210"/>
      <c r="H78" s="210"/>
      <c r="L78" s="3"/>
    </row>
    <row r="79" spans="2:12" s="2" customFormat="1" ht="7" customHeight="1">
      <c r="B79" s="3"/>
      <c r="L79" s="3"/>
    </row>
    <row r="80" spans="2:12" s="2" customFormat="1" ht="12" customHeight="1">
      <c r="B80" s="3"/>
      <c r="C80" s="67" t="s">
        <v>63</v>
      </c>
      <c r="F80" s="25" t="str">
        <f>F12</f>
        <v xml:space="preserve"> </v>
      </c>
      <c r="I80" s="67" t="s">
        <v>62</v>
      </c>
      <c r="J80" s="209" t="str">
        <f>IF(J12="","",J12)</f>
        <v>27. 6. 2025</v>
      </c>
      <c r="L80" s="3"/>
    </row>
    <row r="81" spans="2:65" s="2" customFormat="1" ht="7" customHeight="1">
      <c r="B81" s="3"/>
      <c r="L81" s="3"/>
    </row>
    <row r="82" spans="2:65" s="2" customFormat="1" ht="15.15" customHeight="1">
      <c r="B82" s="3"/>
      <c r="C82" s="67" t="s">
        <v>61</v>
      </c>
      <c r="F82" s="25" t="str">
        <f>E15</f>
        <v>Obec Rohovládová Bělá</v>
      </c>
      <c r="I82" s="67" t="s">
        <v>60</v>
      </c>
      <c r="J82" s="208" t="str">
        <f>E21</f>
        <v>PLP Projektstav s.r.o.</v>
      </c>
      <c r="L82" s="3"/>
    </row>
    <row r="83" spans="2:65" s="2" customFormat="1" ht="15.15" customHeight="1">
      <c r="B83" s="3"/>
      <c r="C83" s="67" t="s">
        <v>58</v>
      </c>
      <c r="F83" s="25" t="str">
        <f>IF(E18="","",E18)</f>
        <v>Vyplň údaj</v>
      </c>
      <c r="I83" s="67" t="s">
        <v>57</v>
      </c>
      <c r="J83" s="208" t="str">
        <f>E24</f>
        <v xml:space="preserve"> </v>
      </c>
      <c r="L83" s="3"/>
    </row>
    <row r="84" spans="2:65" s="2" customFormat="1" ht="10.3" customHeight="1">
      <c r="B84" s="3"/>
      <c r="L84" s="3"/>
    </row>
    <row r="85" spans="2:65" s="202" customFormat="1" ht="29.25" customHeight="1">
      <c r="B85" s="203"/>
      <c r="C85" s="207" t="s">
        <v>860</v>
      </c>
      <c r="D85" s="206" t="s">
        <v>52</v>
      </c>
      <c r="E85" s="206" t="s">
        <v>56</v>
      </c>
      <c r="F85" s="206" t="s">
        <v>55</v>
      </c>
      <c r="G85" s="206" t="s">
        <v>859</v>
      </c>
      <c r="H85" s="206" t="s">
        <v>858</v>
      </c>
      <c r="I85" s="206" t="s">
        <v>857</v>
      </c>
      <c r="J85" s="205" t="s">
        <v>856</v>
      </c>
      <c r="K85" s="204" t="s">
        <v>855</v>
      </c>
      <c r="L85" s="203"/>
      <c r="M85" s="55" t="s">
        <v>1</v>
      </c>
      <c r="N85" s="54" t="s">
        <v>75</v>
      </c>
      <c r="O85" s="54" t="s">
        <v>854</v>
      </c>
      <c r="P85" s="54" t="s">
        <v>853</v>
      </c>
      <c r="Q85" s="54" t="s">
        <v>852</v>
      </c>
      <c r="R85" s="54" t="s">
        <v>851</v>
      </c>
      <c r="S85" s="54" t="s">
        <v>850</v>
      </c>
      <c r="T85" s="53" t="s">
        <v>849</v>
      </c>
    </row>
    <row r="86" spans="2:65" s="2" customFormat="1" ht="22.8" customHeight="1">
      <c r="B86" s="3"/>
      <c r="C86" s="49" t="s">
        <v>848</v>
      </c>
      <c r="J86" s="201">
        <f>BK86</f>
        <v>0</v>
      </c>
      <c r="L86" s="3"/>
      <c r="M86" s="52"/>
      <c r="N86" s="51"/>
      <c r="O86" s="51"/>
      <c r="P86" s="200">
        <f>P87</f>
        <v>0</v>
      </c>
      <c r="Q86" s="51"/>
      <c r="R86" s="200">
        <f>R87</f>
        <v>25.454165200000002</v>
      </c>
      <c r="S86" s="51"/>
      <c r="T86" s="199">
        <f>T87</f>
        <v>0</v>
      </c>
      <c r="AT86" s="103" t="s">
        <v>34</v>
      </c>
      <c r="AU86" s="103" t="s">
        <v>847</v>
      </c>
      <c r="BK86" s="198">
        <f>BK87</f>
        <v>0</v>
      </c>
    </row>
    <row r="87" spans="2:65" s="142" customFormat="1" ht="25.9" customHeight="1">
      <c r="B87" s="149"/>
      <c r="D87" s="144" t="s">
        <v>34</v>
      </c>
      <c r="E87" s="154" t="s">
        <v>846</v>
      </c>
      <c r="F87" s="154" t="s">
        <v>845</v>
      </c>
      <c r="I87" s="151"/>
      <c r="J87" s="153">
        <f>BK87</f>
        <v>0</v>
      </c>
      <c r="L87" s="149"/>
      <c r="M87" s="148"/>
      <c r="P87" s="147">
        <f>P88+P235+P242+P248+P257+P303</f>
        <v>0</v>
      </c>
      <c r="R87" s="147">
        <f>R88+R235+R242+R248+R257+R303</f>
        <v>25.454165200000002</v>
      </c>
      <c r="T87" s="146">
        <f>T88+T235+T242+T248+T257+T303</f>
        <v>0</v>
      </c>
      <c r="AR87" s="144" t="s">
        <v>5</v>
      </c>
      <c r="AT87" s="145" t="s">
        <v>34</v>
      </c>
      <c r="AU87" s="145" t="s">
        <v>38</v>
      </c>
      <c r="AY87" s="144" t="s">
        <v>116</v>
      </c>
      <c r="BK87" s="143">
        <f>BK88+BK235+BK242+BK248+BK257+BK303</f>
        <v>0</v>
      </c>
    </row>
    <row r="88" spans="2:65" s="142" customFormat="1" ht="22.8" customHeight="1">
      <c r="B88" s="149"/>
      <c r="D88" s="144" t="s">
        <v>34</v>
      </c>
      <c r="E88" s="152" t="s">
        <v>5</v>
      </c>
      <c r="F88" s="152" t="s">
        <v>844</v>
      </c>
      <c r="I88" s="151"/>
      <c r="J88" s="150">
        <f>BK88</f>
        <v>0</v>
      </c>
      <c r="L88" s="149"/>
      <c r="M88" s="148"/>
      <c r="P88" s="147">
        <f>SUM(P89:P234)</f>
        <v>0</v>
      </c>
      <c r="R88" s="147">
        <f>SUM(R89:R234)</f>
        <v>1.5304</v>
      </c>
      <c r="T88" s="146">
        <f>SUM(T89:T234)</f>
        <v>0</v>
      </c>
      <c r="AR88" s="144" t="s">
        <v>5</v>
      </c>
      <c r="AT88" s="145" t="s">
        <v>34</v>
      </c>
      <c r="AU88" s="145" t="s">
        <v>5</v>
      </c>
      <c r="AY88" s="144" t="s">
        <v>116</v>
      </c>
      <c r="BK88" s="143">
        <f>SUM(BK89:BK234)</f>
        <v>0</v>
      </c>
    </row>
    <row r="89" spans="2:65" s="2" customFormat="1" ht="37.799999999999997" customHeight="1">
      <c r="B89" s="3"/>
      <c r="C89" s="141" t="s">
        <v>5</v>
      </c>
      <c r="D89" s="141" t="s">
        <v>117</v>
      </c>
      <c r="E89" s="140" t="s">
        <v>817</v>
      </c>
      <c r="F89" s="139" t="s">
        <v>814</v>
      </c>
      <c r="G89" s="138" t="s">
        <v>816</v>
      </c>
      <c r="H89" s="137">
        <v>1</v>
      </c>
      <c r="I89" s="136"/>
      <c r="J89" s="135">
        <f>ROUND(I89*H89,2)</f>
        <v>0</v>
      </c>
      <c r="K89" s="134"/>
      <c r="L89" s="3"/>
      <c r="M89" s="133" t="s">
        <v>1</v>
      </c>
      <c r="N89" s="132" t="s">
        <v>74</v>
      </c>
      <c r="P89" s="131">
        <f>O89*H89</f>
        <v>0</v>
      </c>
      <c r="Q89" s="131">
        <v>4.0000000000000003E-5</v>
      </c>
      <c r="R89" s="131">
        <f>Q89*H89</f>
        <v>4.0000000000000003E-5</v>
      </c>
      <c r="S89" s="131">
        <v>0</v>
      </c>
      <c r="T89" s="130">
        <f>S89*H89</f>
        <v>0</v>
      </c>
      <c r="AR89" s="128" t="s">
        <v>129</v>
      </c>
      <c r="AT89" s="128" t="s">
        <v>117</v>
      </c>
      <c r="AU89" s="128" t="s">
        <v>0</v>
      </c>
      <c r="AY89" s="103" t="s">
        <v>116</v>
      </c>
      <c r="BE89" s="129">
        <f>IF(N89="základní",J89,0)</f>
        <v>0</v>
      </c>
      <c r="BF89" s="129">
        <f>IF(N89="snížená",J89,0)</f>
        <v>0</v>
      </c>
      <c r="BG89" s="129">
        <f>IF(N89="zákl. přenesená",J89,0)</f>
        <v>0</v>
      </c>
      <c r="BH89" s="129">
        <f>IF(N89="sníž. přenesená",J89,0)</f>
        <v>0</v>
      </c>
      <c r="BI89" s="129">
        <f>IF(N89="nulová",J89,0)</f>
        <v>0</v>
      </c>
      <c r="BJ89" s="103" t="s">
        <v>5</v>
      </c>
      <c r="BK89" s="129">
        <f>ROUND(I89*H89,2)</f>
        <v>0</v>
      </c>
      <c r="BL89" s="103" t="s">
        <v>129</v>
      </c>
      <c r="BM89" s="128" t="s">
        <v>1696</v>
      </c>
    </row>
    <row r="90" spans="2:65" s="2" customFormat="1" ht="17.399999999999999">
      <c r="B90" s="3"/>
      <c r="D90" s="127" t="s">
        <v>112</v>
      </c>
      <c r="F90" s="126" t="s">
        <v>814</v>
      </c>
      <c r="I90" s="122"/>
      <c r="L90" s="3"/>
      <c r="M90" s="125"/>
      <c r="T90" s="62"/>
      <c r="AT90" s="103" t="s">
        <v>112</v>
      </c>
      <c r="AU90" s="103" t="s">
        <v>0</v>
      </c>
    </row>
    <row r="91" spans="2:65" s="2" customFormat="1" ht="27">
      <c r="B91" s="3"/>
      <c r="D91" s="127" t="s">
        <v>233</v>
      </c>
      <c r="F91" s="174" t="s">
        <v>1695</v>
      </c>
      <c r="I91" s="122"/>
      <c r="L91" s="3"/>
      <c r="M91" s="125"/>
      <c r="T91" s="62"/>
      <c r="AT91" s="103" t="s">
        <v>233</v>
      </c>
      <c r="AU91" s="103" t="s">
        <v>0</v>
      </c>
    </row>
    <row r="92" spans="2:65" s="2" customFormat="1" ht="16.5" customHeight="1">
      <c r="B92" s="3"/>
      <c r="C92" s="141" t="s">
        <v>0</v>
      </c>
      <c r="D92" s="141" t="s">
        <v>117</v>
      </c>
      <c r="E92" s="140" t="s">
        <v>811</v>
      </c>
      <c r="F92" s="139" t="s">
        <v>810</v>
      </c>
      <c r="G92" s="138" t="s">
        <v>118</v>
      </c>
      <c r="H92" s="137">
        <v>15</v>
      </c>
      <c r="I92" s="136"/>
      <c r="J92" s="135">
        <f>ROUND(I92*H92,2)</f>
        <v>0</v>
      </c>
      <c r="K92" s="134"/>
      <c r="L92" s="3"/>
      <c r="M92" s="133" t="s">
        <v>1</v>
      </c>
      <c r="N92" s="132" t="s">
        <v>74</v>
      </c>
      <c r="P92" s="131">
        <f>O92*H92</f>
        <v>0</v>
      </c>
      <c r="Q92" s="131">
        <v>3.6900000000000002E-2</v>
      </c>
      <c r="R92" s="131">
        <f>Q92*H92</f>
        <v>0.55349999999999999</v>
      </c>
      <c r="S92" s="131">
        <v>0</v>
      </c>
      <c r="T92" s="130">
        <f>S92*H92</f>
        <v>0</v>
      </c>
      <c r="AR92" s="128" t="s">
        <v>129</v>
      </c>
      <c r="AT92" s="128" t="s">
        <v>117</v>
      </c>
      <c r="AU92" s="128" t="s">
        <v>0</v>
      </c>
      <c r="AY92" s="103" t="s">
        <v>116</v>
      </c>
      <c r="BE92" s="129">
        <f>IF(N92="základní",J92,0)</f>
        <v>0</v>
      </c>
      <c r="BF92" s="129">
        <f>IF(N92="snížená",J92,0)</f>
        <v>0</v>
      </c>
      <c r="BG92" s="129">
        <f>IF(N92="zákl. přenesená",J92,0)</f>
        <v>0</v>
      </c>
      <c r="BH92" s="129">
        <f>IF(N92="sníž. přenesená",J92,0)</f>
        <v>0</v>
      </c>
      <c r="BI92" s="129">
        <f>IF(N92="nulová",J92,0)</f>
        <v>0</v>
      </c>
      <c r="BJ92" s="103" t="s">
        <v>5</v>
      </c>
      <c r="BK92" s="129">
        <f>ROUND(I92*H92,2)</f>
        <v>0</v>
      </c>
      <c r="BL92" s="103" t="s">
        <v>129</v>
      </c>
      <c r="BM92" s="128" t="s">
        <v>1694</v>
      </c>
    </row>
    <row r="93" spans="2:65" s="2" customFormat="1" ht="43.5">
      <c r="B93" s="3"/>
      <c r="D93" s="127" t="s">
        <v>112</v>
      </c>
      <c r="F93" s="126" t="s">
        <v>808</v>
      </c>
      <c r="I93" s="122"/>
      <c r="L93" s="3"/>
      <c r="M93" s="125"/>
      <c r="T93" s="62"/>
      <c r="AT93" s="103" t="s">
        <v>112</v>
      </c>
      <c r="AU93" s="103" t="s">
        <v>0</v>
      </c>
    </row>
    <row r="94" spans="2:65" s="2" customFormat="1">
      <c r="B94" s="3"/>
      <c r="D94" s="124" t="s">
        <v>110</v>
      </c>
      <c r="F94" s="123" t="s">
        <v>807</v>
      </c>
      <c r="I94" s="122"/>
      <c r="L94" s="3"/>
      <c r="M94" s="125"/>
      <c r="T94" s="62"/>
      <c r="AT94" s="103" t="s">
        <v>110</v>
      </c>
      <c r="AU94" s="103" t="s">
        <v>0</v>
      </c>
    </row>
    <row r="95" spans="2:65" s="155" customFormat="1">
      <c r="B95" s="159"/>
      <c r="D95" s="127" t="s">
        <v>154</v>
      </c>
      <c r="E95" s="156" t="s">
        <v>1</v>
      </c>
      <c r="F95" s="162" t="s">
        <v>753</v>
      </c>
      <c r="H95" s="161">
        <v>15</v>
      </c>
      <c r="I95" s="160"/>
      <c r="L95" s="159"/>
      <c r="M95" s="158"/>
      <c r="T95" s="157"/>
      <c r="AT95" s="156" t="s">
        <v>154</v>
      </c>
      <c r="AU95" s="156" t="s">
        <v>0</v>
      </c>
      <c r="AV95" s="155" t="s">
        <v>0</v>
      </c>
      <c r="AW95" s="155" t="s">
        <v>82</v>
      </c>
      <c r="AX95" s="155" t="s">
        <v>5</v>
      </c>
      <c r="AY95" s="156" t="s">
        <v>116</v>
      </c>
    </row>
    <row r="96" spans="2:65" s="2" customFormat="1" ht="24.15" customHeight="1">
      <c r="B96" s="3"/>
      <c r="C96" s="141" t="s">
        <v>121</v>
      </c>
      <c r="D96" s="141" t="s">
        <v>117</v>
      </c>
      <c r="E96" s="140" t="s">
        <v>802</v>
      </c>
      <c r="F96" s="139" t="s">
        <v>801</v>
      </c>
      <c r="G96" s="138" t="s">
        <v>118</v>
      </c>
      <c r="H96" s="137">
        <v>9</v>
      </c>
      <c r="I96" s="136"/>
      <c r="J96" s="135">
        <f>ROUND(I96*H96,2)</f>
        <v>0</v>
      </c>
      <c r="K96" s="134"/>
      <c r="L96" s="3"/>
      <c r="M96" s="133" t="s">
        <v>1</v>
      </c>
      <c r="N96" s="132" t="s">
        <v>74</v>
      </c>
      <c r="P96" s="131">
        <f>O96*H96</f>
        <v>0</v>
      </c>
      <c r="Q96" s="131">
        <v>3.6900000000000002E-2</v>
      </c>
      <c r="R96" s="131">
        <f>Q96*H96</f>
        <v>0.33210000000000001</v>
      </c>
      <c r="S96" s="131">
        <v>0</v>
      </c>
      <c r="T96" s="130">
        <f>S96*H96</f>
        <v>0</v>
      </c>
      <c r="AR96" s="128" t="s">
        <v>129</v>
      </c>
      <c r="AT96" s="128" t="s">
        <v>117</v>
      </c>
      <c r="AU96" s="128" t="s">
        <v>0</v>
      </c>
      <c r="AY96" s="103" t="s">
        <v>116</v>
      </c>
      <c r="BE96" s="129">
        <f>IF(N96="základní",J96,0)</f>
        <v>0</v>
      </c>
      <c r="BF96" s="129">
        <f>IF(N96="snížená",J96,0)</f>
        <v>0</v>
      </c>
      <c r="BG96" s="129">
        <f>IF(N96="zákl. přenesená",J96,0)</f>
        <v>0</v>
      </c>
      <c r="BH96" s="129">
        <f>IF(N96="sníž. přenesená",J96,0)</f>
        <v>0</v>
      </c>
      <c r="BI96" s="129">
        <f>IF(N96="nulová",J96,0)</f>
        <v>0</v>
      </c>
      <c r="BJ96" s="103" t="s">
        <v>5</v>
      </c>
      <c r="BK96" s="129">
        <f>ROUND(I96*H96,2)</f>
        <v>0</v>
      </c>
      <c r="BL96" s="103" t="s">
        <v>129</v>
      </c>
      <c r="BM96" s="128" t="s">
        <v>1693</v>
      </c>
    </row>
    <row r="97" spans="2:65" s="2" customFormat="1" ht="43.5">
      <c r="B97" s="3"/>
      <c r="D97" s="127" t="s">
        <v>112</v>
      </c>
      <c r="F97" s="126" t="s">
        <v>799</v>
      </c>
      <c r="I97" s="122"/>
      <c r="L97" s="3"/>
      <c r="M97" s="125"/>
      <c r="T97" s="62"/>
      <c r="AT97" s="103" t="s">
        <v>112</v>
      </c>
      <c r="AU97" s="103" t="s">
        <v>0</v>
      </c>
    </row>
    <row r="98" spans="2:65" s="2" customFormat="1">
      <c r="B98" s="3"/>
      <c r="D98" s="124" t="s">
        <v>110</v>
      </c>
      <c r="F98" s="123" t="s">
        <v>798</v>
      </c>
      <c r="I98" s="122"/>
      <c r="L98" s="3"/>
      <c r="M98" s="125"/>
      <c r="T98" s="62"/>
      <c r="AT98" s="103" t="s">
        <v>110</v>
      </c>
      <c r="AU98" s="103" t="s">
        <v>0</v>
      </c>
    </row>
    <row r="99" spans="2:65" s="155" customFormat="1">
      <c r="B99" s="159"/>
      <c r="D99" s="127" t="s">
        <v>154</v>
      </c>
      <c r="E99" s="156" t="s">
        <v>1</v>
      </c>
      <c r="F99" s="162" t="s">
        <v>201</v>
      </c>
      <c r="H99" s="161">
        <v>9</v>
      </c>
      <c r="I99" s="160"/>
      <c r="L99" s="159"/>
      <c r="M99" s="158"/>
      <c r="T99" s="157"/>
      <c r="AT99" s="156" t="s">
        <v>154</v>
      </c>
      <c r="AU99" s="156" t="s">
        <v>0</v>
      </c>
      <c r="AV99" s="155" t="s">
        <v>0</v>
      </c>
      <c r="AW99" s="155" t="s">
        <v>82</v>
      </c>
      <c r="AX99" s="155" t="s">
        <v>5</v>
      </c>
      <c r="AY99" s="156" t="s">
        <v>116</v>
      </c>
    </row>
    <row r="100" spans="2:65" s="2" customFormat="1" ht="24.15" customHeight="1">
      <c r="B100" s="3"/>
      <c r="C100" s="141" t="s">
        <v>129</v>
      </c>
      <c r="D100" s="141" t="s">
        <v>117</v>
      </c>
      <c r="E100" s="140" t="s">
        <v>789</v>
      </c>
      <c r="F100" s="139" t="s">
        <v>788</v>
      </c>
      <c r="G100" s="138" t="s">
        <v>190</v>
      </c>
      <c r="H100" s="137">
        <v>32.4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0">
        <f>S100*H100</f>
        <v>0</v>
      </c>
      <c r="AR100" s="128" t="s">
        <v>129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129</v>
      </c>
      <c r="BM100" s="128" t="s">
        <v>1692</v>
      </c>
    </row>
    <row r="101" spans="2:65" s="2" customFormat="1" ht="17.399999999999999">
      <c r="B101" s="3"/>
      <c r="D101" s="127" t="s">
        <v>112</v>
      </c>
      <c r="F101" s="126" t="s">
        <v>786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2" customFormat="1">
      <c r="B102" s="3"/>
      <c r="D102" s="124" t="s">
        <v>110</v>
      </c>
      <c r="F102" s="123" t="s">
        <v>785</v>
      </c>
      <c r="I102" s="122"/>
      <c r="L102" s="3"/>
      <c r="M102" s="125"/>
      <c r="T102" s="62"/>
      <c r="AT102" s="103" t="s">
        <v>110</v>
      </c>
      <c r="AU102" s="103" t="s">
        <v>0</v>
      </c>
    </row>
    <row r="103" spans="2:65" s="155" customFormat="1">
      <c r="B103" s="159"/>
      <c r="D103" s="127" t="s">
        <v>154</v>
      </c>
      <c r="E103" s="156" t="s">
        <v>1</v>
      </c>
      <c r="F103" s="162" t="s">
        <v>1691</v>
      </c>
      <c r="H103" s="161">
        <v>32.4</v>
      </c>
      <c r="I103" s="160"/>
      <c r="L103" s="159"/>
      <c r="M103" s="158"/>
      <c r="T103" s="157"/>
      <c r="AT103" s="156" t="s">
        <v>154</v>
      </c>
      <c r="AU103" s="156" t="s">
        <v>0</v>
      </c>
      <c r="AV103" s="155" t="s">
        <v>0</v>
      </c>
      <c r="AW103" s="155" t="s">
        <v>82</v>
      </c>
      <c r="AX103" s="155" t="s">
        <v>5</v>
      </c>
      <c r="AY103" s="156" t="s">
        <v>116</v>
      </c>
    </row>
    <row r="104" spans="2:65" s="2" customFormat="1" ht="16.5" customHeight="1">
      <c r="B104" s="3"/>
      <c r="C104" s="141" t="s">
        <v>432</v>
      </c>
      <c r="D104" s="141" t="s">
        <v>117</v>
      </c>
      <c r="E104" s="140" t="s">
        <v>1390</v>
      </c>
      <c r="F104" s="139" t="s">
        <v>779</v>
      </c>
      <c r="G104" s="138" t="s">
        <v>190</v>
      </c>
      <c r="H104" s="137">
        <v>13</v>
      </c>
      <c r="I104" s="136"/>
      <c r="J104" s="135">
        <f>ROUND(I104*H104,2)</f>
        <v>0</v>
      </c>
      <c r="K104" s="134"/>
      <c r="L104" s="3"/>
      <c r="M104" s="133" t="s">
        <v>1</v>
      </c>
      <c r="N104" s="132" t="s">
        <v>74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0">
        <f>S104*H104</f>
        <v>0</v>
      </c>
      <c r="AR104" s="128" t="s">
        <v>129</v>
      </c>
      <c r="AT104" s="128" t="s">
        <v>117</v>
      </c>
      <c r="AU104" s="128" t="s">
        <v>0</v>
      </c>
      <c r="AY104" s="103" t="s">
        <v>116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3" t="s">
        <v>5</v>
      </c>
      <c r="BK104" s="129">
        <f>ROUND(I104*H104,2)</f>
        <v>0</v>
      </c>
      <c r="BL104" s="103" t="s">
        <v>129</v>
      </c>
      <c r="BM104" s="128" t="s">
        <v>1690</v>
      </c>
    </row>
    <row r="105" spans="2:65" s="2" customFormat="1">
      <c r="B105" s="3"/>
      <c r="D105" s="127" t="s">
        <v>112</v>
      </c>
      <c r="F105" s="126" t="s">
        <v>779</v>
      </c>
      <c r="I105" s="122"/>
      <c r="L105" s="3"/>
      <c r="M105" s="125"/>
      <c r="T105" s="62"/>
      <c r="AT105" s="103" t="s">
        <v>112</v>
      </c>
      <c r="AU105" s="103" t="s">
        <v>0</v>
      </c>
    </row>
    <row r="106" spans="2:65" s="2" customFormat="1" ht="45">
      <c r="B106" s="3"/>
      <c r="D106" s="127" t="s">
        <v>233</v>
      </c>
      <c r="F106" s="174" t="s">
        <v>1689</v>
      </c>
      <c r="I106" s="122"/>
      <c r="L106" s="3"/>
      <c r="M106" s="125"/>
      <c r="T106" s="62"/>
      <c r="AT106" s="103" t="s">
        <v>233</v>
      </c>
      <c r="AU106" s="103" t="s">
        <v>0</v>
      </c>
    </row>
    <row r="107" spans="2:65" s="155" customFormat="1">
      <c r="B107" s="159"/>
      <c r="D107" s="127" t="s">
        <v>154</v>
      </c>
      <c r="E107" s="156" t="s">
        <v>1</v>
      </c>
      <c r="F107" s="162" t="s">
        <v>1688</v>
      </c>
      <c r="H107" s="161">
        <v>13</v>
      </c>
      <c r="I107" s="160"/>
      <c r="L107" s="159"/>
      <c r="M107" s="158"/>
      <c r="T107" s="157"/>
      <c r="AT107" s="156" t="s">
        <v>154</v>
      </c>
      <c r="AU107" s="156" t="s">
        <v>0</v>
      </c>
      <c r="AV107" s="155" t="s">
        <v>0</v>
      </c>
      <c r="AW107" s="155" t="s">
        <v>82</v>
      </c>
      <c r="AX107" s="155" t="s">
        <v>38</v>
      </c>
      <c r="AY107" s="156" t="s">
        <v>116</v>
      </c>
    </row>
    <row r="108" spans="2:65" s="175" customFormat="1">
      <c r="B108" s="179"/>
      <c r="D108" s="127" t="s">
        <v>154</v>
      </c>
      <c r="E108" s="176" t="s">
        <v>1</v>
      </c>
      <c r="F108" s="182" t="s">
        <v>414</v>
      </c>
      <c r="H108" s="181">
        <v>13</v>
      </c>
      <c r="I108" s="180"/>
      <c r="L108" s="179"/>
      <c r="M108" s="178"/>
      <c r="T108" s="177"/>
      <c r="AT108" s="176" t="s">
        <v>154</v>
      </c>
      <c r="AU108" s="176" t="s">
        <v>0</v>
      </c>
      <c r="AV108" s="175" t="s">
        <v>129</v>
      </c>
      <c r="AW108" s="175" t="s">
        <v>82</v>
      </c>
      <c r="AX108" s="175" t="s">
        <v>5</v>
      </c>
      <c r="AY108" s="176" t="s">
        <v>116</v>
      </c>
    </row>
    <row r="109" spans="2:65" s="2" customFormat="1" ht="33" customHeight="1">
      <c r="B109" s="3"/>
      <c r="C109" s="141" t="s">
        <v>812</v>
      </c>
      <c r="D109" s="141" t="s">
        <v>117</v>
      </c>
      <c r="E109" s="140" t="s">
        <v>1385</v>
      </c>
      <c r="F109" s="139" t="s">
        <v>1384</v>
      </c>
      <c r="G109" s="138" t="s">
        <v>190</v>
      </c>
      <c r="H109" s="137">
        <v>24.3</v>
      </c>
      <c r="I109" s="136"/>
      <c r="J109" s="135">
        <f>ROUND(I109*H109,2)</f>
        <v>0</v>
      </c>
      <c r="K109" s="134"/>
      <c r="L109" s="3"/>
      <c r="M109" s="133" t="s">
        <v>1</v>
      </c>
      <c r="N109" s="132" t="s">
        <v>74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0">
        <f>S109*H109</f>
        <v>0</v>
      </c>
      <c r="AR109" s="128" t="s">
        <v>129</v>
      </c>
      <c r="AT109" s="128" t="s">
        <v>117</v>
      </c>
      <c r="AU109" s="128" t="s">
        <v>0</v>
      </c>
      <c r="AY109" s="103" t="s">
        <v>116</v>
      </c>
      <c r="BE109" s="129">
        <f>IF(N109="základní",J109,0)</f>
        <v>0</v>
      </c>
      <c r="BF109" s="129">
        <f>IF(N109="snížená",J109,0)</f>
        <v>0</v>
      </c>
      <c r="BG109" s="129">
        <f>IF(N109="zákl. přenesená",J109,0)</f>
        <v>0</v>
      </c>
      <c r="BH109" s="129">
        <f>IF(N109="sníž. přenesená",J109,0)</f>
        <v>0</v>
      </c>
      <c r="BI109" s="129">
        <f>IF(N109="nulová",J109,0)</f>
        <v>0</v>
      </c>
      <c r="BJ109" s="103" t="s">
        <v>5</v>
      </c>
      <c r="BK109" s="129">
        <f>ROUND(I109*H109,2)</f>
        <v>0</v>
      </c>
      <c r="BL109" s="103" t="s">
        <v>129</v>
      </c>
      <c r="BM109" s="128" t="s">
        <v>1687</v>
      </c>
    </row>
    <row r="110" spans="2:65" s="2" customFormat="1" ht="26.1">
      <c r="B110" s="3"/>
      <c r="D110" s="127" t="s">
        <v>112</v>
      </c>
      <c r="F110" s="126" t="s">
        <v>1382</v>
      </c>
      <c r="I110" s="122"/>
      <c r="L110" s="3"/>
      <c r="M110" s="125"/>
      <c r="T110" s="62"/>
      <c r="AT110" s="103" t="s">
        <v>112</v>
      </c>
      <c r="AU110" s="103" t="s">
        <v>0</v>
      </c>
    </row>
    <row r="111" spans="2:65" s="2" customFormat="1">
      <c r="B111" s="3"/>
      <c r="D111" s="124" t="s">
        <v>110</v>
      </c>
      <c r="F111" s="123" t="s">
        <v>1381</v>
      </c>
      <c r="I111" s="122"/>
      <c r="L111" s="3"/>
      <c r="M111" s="125"/>
      <c r="T111" s="62"/>
      <c r="AT111" s="103" t="s">
        <v>110</v>
      </c>
      <c r="AU111" s="103" t="s">
        <v>0</v>
      </c>
    </row>
    <row r="112" spans="2:65" s="155" customFormat="1">
      <c r="B112" s="159"/>
      <c r="D112" s="127" t="s">
        <v>154</v>
      </c>
      <c r="E112" s="156" t="s">
        <v>1</v>
      </c>
      <c r="F112" s="162" t="s">
        <v>1686</v>
      </c>
      <c r="H112" s="161">
        <v>24.3</v>
      </c>
      <c r="I112" s="160"/>
      <c r="L112" s="159"/>
      <c r="M112" s="158"/>
      <c r="T112" s="157"/>
      <c r="AT112" s="156" t="s">
        <v>154</v>
      </c>
      <c r="AU112" s="156" t="s">
        <v>0</v>
      </c>
      <c r="AV112" s="155" t="s">
        <v>0</v>
      </c>
      <c r="AW112" s="155" t="s">
        <v>82</v>
      </c>
      <c r="AX112" s="155" t="s">
        <v>5</v>
      </c>
      <c r="AY112" s="156" t="s">
        <v>116</v>
      </c>
    </row>
    <row r="113" spans="2:65" s="2" customFormat="1" ht="44.25" customHeight="1">
      <c r="B113" s="3"/>
      <c r="C113" s="141" t="s">
        <v>803</v>
      </c>
      <c r="D113" s="141" t="s">
        <v>117</v>
      </c>
      <c r="E113" s="140" t="s">
        <v>1685</v>
      </c>
      <c r="F113" s="139" t="s">
        <v>1683</v>
      </c>
      <c r="G113" s="138" t="s">
        <v>208</v>
      </c>
      <c r="H113" s="137">
        <v>13</v>
      </c>
      <c r="I113" s="136"/>
      <c r="J113" s="135">
        <f>ROUND(I113*H113,2)</f>
        <v>0</v>
      </c>
      <c r="K113" s="134"/>
      <c r="L113" s="3"/>
      <c r="M113" s="133" t="s">
        <v>1</v>
      </c>
      <c r="N113" s="132" t="s">
        <v>74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0">
        <f>S113*H113</f>
        <v>0</v>
      </c>
      <c r="AR113" s="128" t="s">
        <v>129</v>
      </c>
      <c r="AT113" s="128" t="s">
        <v>117</v>
      </c>
      <c r="AU113" s="128" t="s">
        <v>0</v>
      </c>
      <c r="AY113" s="103" t="s">
        <v>116</v>
      </c>
      <c r="BE113" s="129">
        <f>IF(N113="základní",J113,0)</f>
        <v>0</v>
      </c>
      <c r="BF113" s="129">
        <f>IF(N113="snížená",J113,0)</f>
        <v>0</v>
      </c>
      <c r="BG113" s="129">
        <f>IF(N113="zákl. přenesená",J113,0)</f>
        <v>0</v>
      </c>
      <c r="BH113" s="129">
        <f>IF(N113="sníž. přenesená",J113,0)</f>
        <v>0</v>
      </c>
      <c r="BI113" s="129">
        <f>IF(N113="nulová",J113,0)</f>
        <v>0</v>
      </c>
      <c r="BJ113" s="103" t="s">
        <v>5</v>
      </c>
      <c r="BK113" s="129">
        <f>ROUND(I113*H113,2)</f>
        <v>0</v>
      </c>
      <c r="BL113" s="103" t="s">
        <v>129</v>
      </c>
      <c r="BM113" s="128" t="s">
        <v>1684</v>
      </c>
    </row>
    <row r="114" spans="2:65" s="2" customFormat="1" ht="26.1">
      <c r="B114" s="3"/>
      <c r="D114" s="127" t="s">
        <v>112</v>
      </c>
      <c r="F114" s="126" t="s">
        <v>1683</v>
      </c>
      <c r="I114" s="122"/>
      <c r="L114" s="3"/>
      <c r="M114" s="125"/>
      <c r="T114" s="62"/>
      <c r="AT114" s="103" t="s">
        <v>112</v>
      </c>
      <c r="AU114" s="103" t="s">
        <v>0</v>
      </c>
    </row>
    <row r="115" spans="2:65" s="2" customFormat="1" ht="63">
      <c r="B115" s="3"/>
      <c r="D115" s="127" t="s">
        <v>233</v>
      </c>
      <c r="F115" s="174" t="s">
        <v>1682</v>
      </c>
      <c r="I115" s="122"/>
      <c r="L115" s="3"/>
      <c r="M115" s="125"/>
      <c r="T115" s="62"/>
      <c r="AT115" s="103" t="s">
        <v>233</v>
      </c>
      <c r="AU115" s="103" t="s">
        <v>0</v>
      </c>
    </row>
    <row r="116" spans="2:65" s="2" customFormat="1" ht="33" customHeight="1">
      <c r="B116" s="3"/>
      <c r="C116" s="141" t="s">
        <v>213</v>
      </c>
      <c r="D116" s="141" t="s">
        <v>117</v>
      </c>
      <c r="E116" s="140" t="s">
        <v>1379</v>
      </c>
      <c r="F116" s="139" t="s">
        <v>1378</v>
      </c>
      <c r="G116" s="138" t="s">
        <v>190</v>
      </c>
      <c r="H116" s="137">
        <v>64.8</v>
      </c>
      <c r="I116" s="136"/>
      <c r="J116" s="135">
        <f>ROUND(I116*H116,2)</f>
        <v>0</v>
      </c>
      <c r="K116" s="134"/>
      <c r="L116" s="3"/>
      <c r="M116" s="133" t="s">
        <v>1</v>
      </c>
      <c r="N116" s="132" t="s">
        <v>74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0">
        <f>S116*H116</f>
        <v>0</v>
      </c>
      <c r="AR116" s="128" t="s">
        <v>129</v>
      </c>
      <c r="AT116" s="128" t="s">
        <v>117</v>
      </c>
      <c r="AU116" s="128" t="s">
        <v>0</v>
      </c>
      <c r="AY116" s="103" t="s">
        <v>116</v>
      </c>
      <c r="BE116" s="129">
        <f>IF(N116="základní",J116,0)</f>
        <v>0</v>
      </c>
      <c r="BF116" s="129">
        <f>IF(N116="snížená",J116,0)</f>
        <v>0</v>
      </c>
      <c r="BG116" s="129">
        <f>IF(N116="zákl. přenesená",J116,0)</f>
        <v>0</v>
      </c>
      <c r="BH116" s="129">
        <f>IF(N116="sníž. přenesená",J116,0)</f>
        <v>0</v>
      </c>
      <c r="BI116" s="129">
        <f>IF(N116="nulová",J116,0)</f>
        <v>0</v>
      </c>
      <c r="BJ116" s="103" t="s">
        <v>5</v>
      </c>
      <c r="BK116" s="129">
        <f>ROUND(I116*H116,2)</f>
        <v>0</v>
      </c>
      <c r="BL116" s="103" t="s">
        <v>129</v>
      </c>
      <c r="BM116" s="128" t="s">
        <v>1681</v>
      </c>
    </row>
    <row r="117" spans="2:65" s="2" customFormat="1" ht="26.1">
      <c r="B117" s="3"/>
      <c r="D117" s="127" t="s">
        <v>112</v>
      </c>
      <c r="F117" s="126" t="s">
        <v>1376</v>
      </c>
      <c r="I117" s="122"/>
      <c r="L117" s="3"/>
      <c r="M117" s="125"/>
      <c r="T117" s="62"/>
      <c r="AT117" s="103" t="s">
        <v>112</v>
      </c>
      <c r="AU117" s="103" t="s">
        <v>0</v>
      </c>
    </row>
    <row r="118" spans="2:65" s="2" customFormat="1">
      <c r="B118" s="3"/>
      <c r="D118" s="124" t="s">
        <v>110</v>
      </c>
      <c r="F118" s="123" t="s">
        <v>1375</v>
      </c>
      <c r="I118" s="122"/>
      <c r="L118" s="3"/>
      <c r="M118" s="125"/>
      <c r="T118" s="62"/>
      <c r="AT118" s="103" t="s">
        <v>110</v>
      </c>
      <c r="AU118" s="103" t="s">
        <v>0</v>
      </c>
    </row>
    <row r="119" spans="2:65" s="155" customFormat="1">
      <c r="B119" s="159"/>
      <c r="D119" s="127" t="s">
        <v>154</v>
      </c>
      <c r="E119" s="156" t="s">
        <v>1</v>
      </c>
      <c r="F119" s="162" t="s">
        <v>1680</v>
      </c>
      <c r="H119" s="161">
        <v>64.8</v>
      </c>
      <c r="I119" s="160"/>
      <c r="L119" s="159"/>
      <c r="M119" s="158"/>
      <c r="T119" s="157"/>
      <c r="AT119" s="156" t="s">
        <v>154</v>
      </c>
      <c r="AU119" s="156" t="s">
        <v>0</v>
      </c>
      <c r="AV119" s="155" t="s">
        <v>0</v>
      </c>
      <c r="AW119" s="155" t="s">
        <v>82</v>
      </c>
      <c r="AX119" s="155" t="s">
        <v>5</v>
      </c>
      <c r="AY119" s="156" t="s">
        <v>116</v>
      </c>
    </row>
    <row r="120" spans="2:65" s="2" customFormat="1" ht="33" customHeight="1">
      <c r="B120" s="3"/>
      <c r="C120" s="141" t="s">
        <v>201</v>
      </c>
      <c r="D120" s="141" t="s">
        <v>117</v>
      </c>
      <c r="E120" s="140" t="s">
        <v>1374</v>
      </c>
      <c r="F120" s="139" t="s">
        <v>1373</v>
      </c>
      <c r="G120" s="138" t="s">
        <v>190</v>
      </c>
      <c r="H120" s="137">
        <v>64.8</v>
      </c>
      <c r="I120" s="136"/>
      <c r="J120" s="135">
        <f>ROUND(I120*H120,2)</f>
        <v>0</v>
      </c>
      <c r="K120" s="134"/>
      <c r="L120" s="3"/>
      <c r="M120" s="133" t="s">
        <v>1</v>
      </c>
      <c r="N120" s="132" t="s">
        <v>74</v>
      </c>
      <c r="P120" s="131">
        <f>O120*H120</f>
        <v>0</v>
      </c>
      <c r="Q120" s="131">
        <v>0</v>
      </c>
      <c r="R120" s="131">
        <f>Q120*H120</f>
        <v>0</v>
      </c>
      <c r="S120" s="131">
        <v>0</v>
      </c>
      <c r="T120" s="130">
        <f>S120*H120</f>
        <v>0</v>
      </c>
      <c r="AR120" s="128" t="s">
        <v>129</v>
      </c>
      <c r="AT120" s="128" t="s">
        <v>117</v>
      </c>
      <c r="AU120" s="128" t="s">
        <v>0</v>
      </c>
      <c r="AY120" s="103" t="s">
        <v>116</v>
      </c>
      <c r="BE120" s="129">
        <f>IF(N120="základní",J120,0)</f>
        <v>0</v>
      </c>
      <c r="BF120" s="129">
        <f>IF(N120="snížená",J120,0)</f>
        <v>0</v>
      </c>
      <c r="BG120" s="129">
        <f>IF(N120="zákl. přenesená",J120,0)</f>
        <v>0</v>
      </c>
      <c r="BH120" s="129">
        <f>IF(N120="sníž. přenesená",J120,0)</f>
        <v>0</v>
      </c>
      <c r="BI120" s="129">
        <f>IF(N120="nulová",J120,0)</f>
        <v>0</v>
      </c>
      <c r="BJ120" s="103" t="s">
        <v>5</v>
      </c>
      <c r="BK120" s="129">
        <f>ROUND(I120*H120,2)</f>
        <v>0</v>
      </c>
      <c r="BL120" s="103" t="s">
        <v>129</v>
      </c>
      <c r="BM120" s="128" t="s">
        <v>1679</v>
      </c>
    </row>
    <row r="121" spans="2:65" s="2" customFormat="1" ht="26.1">
      <c r="B121" s="3"/>
      <c r="D121" s="127" t="s">
        <v>112</v>
      </c>
      <c r="F121" s="126" t="s">
        <v>1371</v>
      </c>
      <c r="I121" s="122"/>
      <c r="L121" s="3"/>
      <c r="M121" s="125"/>
      <c r="T121" s="62"/>
      <c r="AT121" s="103" t="s">
        <v>112</v>
      </c>
      <c r="AU121" s="103" t="s">
        <v>0</v>
      </c>
    </row>
    <row r="122" spans="2:65" s="2" customFormat="1">
      <c r="B122" s="3"/>
      <c r="D122" s="124" t="s">
        <v>110</v>
      </c>
      <c r="F122" s="123" t="s">
        <v>1370</v>
      </c>
      <c r="I122" s="122"/>
      <c r="L122" s="3"/>
      <c r="M122" s="125"/>
      <c r="T122" s="62"/>
      <c r="AT122" s="103" t="s">
        <v>110</v>
      </c>
      <c r="AU122" s="103" t="s">
        <v>0</v>
      </c>
    </row>
    <row r="123" spans="2:65" s="155" customFormat="1">
      <c r="B123" s="159"/>
      <c r="D123" s="127" t="s">
        <v>154</v>
      </c>
      <c r="E123" s="156" t="s">
        <v>1</v>
      </c>
      <c r="F123" s="162" t="s">
        <v>1654</v>
      </c>
      <c r="H123" s="161">
        <v>64.8</v>
      </c>
      <c r="I123" s="160"/>
      <c r="L123" s="159"/>
      <c r="M123" s="158"/>
      <c r="T123" s="157"/>
      <c r="AT123" s="156" t="s">
        <v>154</v>
      </c>
      <c r="AU123" s="156" t="s">
        <v>0</v>
      </c>
      <c r="AV123" s="155" t="s">
        <v>0</v>
      </c>
      <c r="AW123" s="155" t="s">
        <v>82</v>
      </c>
      <c r="AX123" s="155" t="s">
        <v>5</v>
      </c>
      <c r="AY123" s="156" t="s">
        <v>116</v>
      </c>
    </row>
    <row r="124" spans="2:65" s="2" customFormat="1" ht="33" customHeight="1">
      <c r="B124" s="3"/>
      <c r="C124" s="141" t="s">
        <v>782</v>
      </c>
      <c r="D124" s="141" t="s">
        <v>117</v>
      </c>
      <c r="E124" s="140" t="s">
        <v>1369</v>
      </c>
      <c r="F124" s="139" t="s">
        <v>1368</v>
      </c>
      <c r="G124" s="138" t="s">
        <v>190</v>
      </c>
      <c r="H124" s="137">
        <v>8.1</v>
      </c>
      <c r="I124" s="136"/>
      <c r="J124" s="135">
        <f>ROUND(I124*H124,2)</f>
        <v>0</v>
      </c>
      <c r="K124" s="134"/>
      <c r="L124" s="3"/>
      <c r="M124" s="133" t="s">
        <v>1</v>
      </c>
      <c r="N124" s="132" t="s">
        <v>74</v>
      </c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0">
        <f>S124*H124</f>
        <v>0</v>
      </c>
      <c r="AR124" s="128" t="s">
        <v>129</v>
      </c>
      <c r="AT124" s="128" t="s">
        <v>117</v>
      </c>
      <c r="AU124" s="128" t="s">
        <v>0</v>
      </c>
      <c r="AY124" s="103" t="s">
        <v>116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03" t="s">
        <v>5</v>
      </c>
      <c r="BK124" s="129">
        <f>ROUND(I124*H124,2)</f>
        <v>0</v>
      </c>
      <c r="BL124" s="103" t="s">
        <v>129</v>
      </c>
      <c r="BM124" s="128" t="s">
        <v>1678</v>
      </c>
    </row>
    <row r="125" spans="2:65" s="2" customFormat="1" ht="26.1">
      <c r="B125" s="3"/>
      <c r="D125" s="127" t="s">
        <v>112</v>
      </c>
      <c r="F125" s="126" t="s">
        <v>1366</v>
      </c>
      <c r="I125" s="122"/>
      <c r="L125" s="3"/>
      <c r="M125" s="125"/>
      <c r="T125" s="62"/>
      <c r="AT125" s="103" t="s">
        <v>112</v>
      </c>
      <c r="AU125" s="103" t="s">
        <v>0</v>
      </c>
    </row>
    <row r="126" spans="2:65" s="2" customFormat="1">
      <c r="B126" s="3"/>
      <c r="D126" s="124" t="s">
        <v>110</v>
      </c>
      <c r="F126" s="123" t="s">
        <v>1365</v>
      </c>
      <c r="I126" s="122"/>
      <c r="L126" s="3"/>
      <c r="M126" s="125"/>
      <c r="T126" s="62"/>
      <c r="AT126" s="103" t="s">
        <v>110</v>
      </c>
      <c r="AU126" s="103" t="s">
        <v>0</v>
      </c>
    </row>
    <row r="127" spans="2:65" s="155" customFormat="1">
      <c r="B127" s="159"/>
      <c r="D127" s="127" t="s">
        <v>154</v>
      </c>
      <c r="E127" s="156" t="s">
        <v>1</v>
      </c>
      <c r="F127" s="162" t="s">
        <v>1653</v>
      </c>
      <c r="H127" s="161">
        <v>8.1</v>
      </c>
      <c r="I127" s="160"/>
      <c r="L127" s="159"/>
      <c r="M127" s="158"/>
      <c r="T127" s="157"/>
      <c r="AT127" s="156" t="s">
        <v>154</v>
      </c>
      <c r="AU127" s="156" t="s">
        <v>0</v>
      </c>
      <c r="AV127" s="155" t="s">
        <v>0</v>
      </c>
      <c r="AW127" s="155" t="s">
        <v>82</v>
      </c>
      <c r="AX127" s="155" t="s">
        <v>5</v>
      </c>
      <c r="AY127" s="156" t="s">
        <v>116</v>
      </c>
    </row>
    <row r="128" spans="2:65" s="2" customFormat="1" ht="21.75" customHeight="1">
      <c r="B128" s="3"/>
      <c r="C128" s="141" t="s">
        <v>775</v>
      </c>
      <c r="D128" s="141" t="s">
        <v>117</v>
      </c>
      <c r="E128" s="140" t="s">
        <v>1362</v>
      </c>
      <c r="F128" s="139" t="s">
        <v>1361</v>
      </c>
      <c r="G128" s="138" t="s">
        <v>183</v>
      </c>
      <c r="H128" s="137">
        <v>324</v>
      </c>
      <c r="I128" s="136"/>
      <c r="J128" s="135">
        <f>ROUND(I128*H128,2)</f>
        <v>0</v>
      </c>
      <c r="K128" s="134"/>
      <c r="L128" s="3"/>
      <c r="M128" s="133" t="s">
        <v>1</v>
      </c>
      <c r="N128" s="132" t="s">
        <v>74</v>
      </c>
      <c r="P128" s="131">
        <f>O128*H128</f>
        <v>0</v>
      </c>
      <c r="Q128" s="131">
        <v>1.99E-3</v>
      </c>
      <c r="R128" s="131">
        <f>Q128*H128</f>
        <v>0.64476</v>
      </c>
      <c r="S128" s="131">
        <v>0</v>
      </c>
      <c r="T128" s="130">
        <f>S128*H128</f>
        <v>0</v>
      </c>
      <c r="AR128" s="128" t="s">
        <v>129</v>
      </c>
      <c r="AT128" s="128" t="s">
        <v>117</v>
      </c>
      <c r="AU128" s="128" t="s">
        <v>0</v>
      </c>
      <c r="AY128" s="103" t="s">
        <v>116</v>
      </c>
      <c r="BE128" s="129">
        <f>IF(N128="základní",J128,0)</f>
        <v>0</v>
      </c>
      <c r="BF128" s="129">
        <f>IF(N128="snížená",J128,0)</f>
        <v>0</v>
      </c>
      <c r="BG128" s="129">
        <f>IF(N128="zákl. přenesená",J128,0)</f>
        <v>0</v>
      </c>
      <c r="BH128" s="129">
        <f>IF(N128="sníž. přenesená",J128,0)</f>
        <v>0</v>
      </c>
      <c r="BI128" s="129">
        <f>IF(N128="nulová",J128,0)</f>
        <v>0</v>
      </c>
      <c r="BJ128" s="103" t="s">
        <v>5</v>
      </c>
      <c r="BK128" s="129">
        <f>ROUND(I128*H128,2)</f>
        <v>0</v>
      </c>
      <c r="BL128" s="103" t="s">
        <v>129</v>
      </c>
      <c r="BM128" s="128" t="s">
        <v>1677</v>
      </c>
    </row>
    <row r="129" spans="2:65" s="2" customFormat="1" ht="17.399999999999999">
      <c r="B129" s="3"/>
      <c r="D129" s="127" t="s">
        <v>112</v>
      </c>
      <c r="F129" s="126" t="s">
        <v>1359</v>
      </c>
      <c r="I129" s="122"/>
      <c r="L129" s="3"/>
      <c r="M129" s="125"/>
      <c r="T129" s="62"/>
      <c r="AT129" s="103" t="s">
        <v>112</v>
      </c>
      <c r="AU129" s="103" t="s">
        <v>0</v>
      </c>
    </row>
    <row r="130" spans="2:65" s="2" customFormat="1">
      <c r="B130" s="3"/>
      <c r="D130" s="124" t="s">
        <v>110</v>
      </c>
      <c r="F130" s="123" t="s">
        <v>1358</v>
      </c>
      <c r="I130" s="122"/>
      <c r="L130" s="3"/>
      <c r="M130" s="125"/>
      <c r="T130" s="62"/>
      <c r="AT130" s="103" t="s">
        <v>110</v>
      </c>
      <c r="AU130" s="103" t="s">
        <v>0</v>
      </c>
    </row>
    <row r="131" spans="2:65" s="155" customFormat="1">
      <c r="B131" s="159"/>
      <c r="D131" s="127" t="s">
        <v>154</v>
      </c>
      <c r="E131" s="156" t="s">
        <v>1</v>
      </c>
      <c r="F131" s="162" t="s">
        <v>1675</v>
      </c>
      <c r="H131" s="161">
        <v>324</v>
      </c>
      <c r="I131" s="160"/>
      <c r="L131" s="159"/>
      <c r="M131" s="158"/>
      <c r="T131" s="157"/>
      <c r="AT131" s="156" t="s">
        <v>154</v>
      </c>
      <c r="AU131" s="156" t="s">
        <v>0</v>
      </c>
      <c r="AV131" s="155" t="s">
        <v>0</v>
      </c>
      <c r="AW131" s="155" t="s">
        <v>82</v>
      </c>
      <c r="AX131" s="155" t="s">
        <v>5</v>
      </c>
      <c r="AY131" s="156" t="s">
        <v>116</v>
      </c>
    </row>
    <row r="132" spans="2:65" s="2" customFormat="1" ht="24.15" customHeight="1">
      <c r="B132" s="3"/>
      <c r="C132" s="141" t="s">
        <v>104</v>
      </c>
      <c r="D132" s="141" t="s">
        <v>117</v>
      </c>
      <c r="E132" s="140" t="s">
        <v>1356</v>
      </c>
      <c r="F132" s="139" t="s">
        <v>1355</v>
      </c>
      <c r="G132" s="138" t="s">
        <v>183</v>
      </c>
      <c r="H132" s="137">
        <v>324</v>
      </c>
      <c r="I132" s="136"/>
      <c r="J132" s="135">
        <f>ROUND(I132*H132,2)</f>
        <v>0</v>
      </c>
      <c r="K132" s="134"/>
      <c r="L132" s="3"/>
      <c r="M132" s="133" t="s">
        <v>1</v>
      </c>
      <c r="N132" s="132" t="s">
        <v>74</v>
      </c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0">
        <f>S132*H132</f>
        <v>0</v>
      </c>
      <c r="AR132" s="128" t="s">
        <v>129</v>
      </c>
      <c r="AT132" s="128" t="s">
        <v>117</v>
      </c>
      <c r="AU132" s="128" t="s">
        <v>0</v>
      </c>
      <c r="AY132" s="103" t="s">
        <v>116</v>
      </c>
      <c r="BE132" s="129">
        <f>IF(N132="základní",J132,0)</f>
        <v>0</v>
      </c>
      <c r="BF132" s="129">
        <f>IF(N132="snížená",J132,0)</f>
        <v>0</v>
      </c>
      <c r="BG132" s="129">
        <f>IF(N132="zákl. přenesená",J132,0)</f>
        <v>0</v>
      </c>
      <c r="BH132" s="129">
        <f>IF(N132="sníž. přenesená",J132,0)</f>
        <v>0</v>
      </c>
      <c r="BI132" s="129">
        <f>IF(N132="nulová",J132,0)</f>
        <v>0</v>
      </c>
      <c r="BJ132" s="103" t="s">
        <v>5</v>
      </c>
      <c r="BK132" s="129">
        <f>ROUND(I132*H132,2)</f>
        <v>0</v>
      </c>
      <c r="BL132" s="103" t="s">
        <v>129</v>
      </c>
      <c r="BM132" s="128" t="s">
        <v>1676</v>
      </c>
    </row>
    <row r="133" spans="2:65" s="2" customFormat="1" ht="17.399999999999999">
      <c r="B133" s="3"/>
      <c r="D133" s="127" t="s">
        <v>112</v>
      </c>
      <c r="F133" s="126" t="s">
        <v>1353</v>
      </c>
      <c r="I133" s="122"/>
      <c r="L133" s="3"/>
      <c r="M133" s="125"/>
      <c r="T133" s="62"/>
      <c r="AT133" s="103" t="s">
        <v>112</v>
      </c>
      <c r="AU133" s="103" t="s">
        <v>0</v>
      </c>
    </row>
    <row r="134" spans="2:65" s="2" customFormat="1">
      <c r="B134" s="3"/>
      <c r="D134" s="124" t="s">
        <v>110</v>
      </c>
      <c r="F134" s="123" t="s">
        <v>1352</v>
      </c>
      <c r="I134" s="122"/>
      <c r="L134" s="3"/>
      <c r="M134" s="125"/>
      <c r="T134" s="62"/>
      <c r="AT134" s="103" t="s">
        <v>110</v>
      </c>
      <c r="AU134" s="103" t="s">
        <v>0</v>
      </c>
    </row>
    <row r="135" spans="2:65" s="155" customFormat="1">
      <c r="B135" s="159"/>
      <c r="D135" s="127" t="s">
        <v>154</v>
      </c>
      <c r="E135" s="156" t="s">
        <v>1</v>
      </c>
      <c r="F135" s="162" t="s">
        <v>1675</v>
      </c>
      <c r="H135" s="161">
        <v>324</v>
      </c>
      <c r="I135" s="160"/>
      <c r="L135" s="159"/>
      <c r="M135" s="158"/>
      <c r="T135" s="157"/>
      <c r="AT135" s="156" t="s">
        <v>154</v>
      </c>
      <c r="AU135" s="156" t="s">
        <v>0</v>
      </c>
      <c r="AV135" s="155" t="s">
        <v>0</v>
      </c>
      <c r="AW135" s="155" t="s">
        <v>82</v>
      </c>
      <c r="AX135" s="155" t="s">
        <v>5</v>
      </c>
      <c r="AY135" s="156" t="s">
        <v>116</v>
      </c>
    </row>
    <row r="136" spans="2:65" s="2" customFormat="1" ht="37.799999999999997" customHeight="1">
      <c r="B136" s="3"/>
      <c r="C136" s="141" t="s">
        <v>329</v>
      </c>
      <c r="D136" s="141" t="s">
        <v>117</v>
      </c>
      <c r="E136" s="140" t="s">
        <v>716</v>
      </c>
      <c r="F136" s="139" t="s">
        <v>715</v>
      </c>
      <c r="G136" s="138" t="s">
        <v>190</v>
      </c>
      <c r="H136" s="137">
        <v>242.1</v>
      </c>
      <c r="I136" s="136"/>
      <c r="J136" s="135">
        <f>ROUND(I136*H136,2)</f>
        <v>0</v>
      </c>
      <c r="K136" s="134"/>
      <c r="L136" s="3"/>
      <c r="M136" s="133" t="s">
        <v>1</v>
      </c>
      <c r="N136" s="132" t="s">
        <v>74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0">
        <f>S136*H136</f>
        <v>0</v>
      </c>
      <c r="AR136" s="128" t="s">
        <v>129</v>
      </c>
      <c r="AT136" s="128" t="s">
        <v>117</v>
      </c>
      <c r="AU136" s="128" t="s">
        <v>0</v>
      </c>
      <c r="AY136" s="103" t="s">
        <v>116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03" t="s">
        <v>5</v>
      </c>
      <c r="BK136" s="129">
        <f>ROUND(I136*H136,2)</f>
        <v>0</v>
      </c>
      <c r="BL136" s="103" t="s">
        <v>129</v>
      </c>
      <c r="BM136" s="128" t="s">
        <v>1674</v>
      </c>
    </row>
    <row r="137" spans="2:65" s="2" customFormat="1" ht="34.799999999999997">
      <c r="B137" s="3"/>
      <c r="D137" s="127" t="s">
        <v>112</v>
      </c>
      <c r="F137" s="126" t="s">
        <v>713</v>
      </c>
      <c r="I137" s="122"/>
      <c r="L137" s="3"/>
      <c r="M137" s="125"/>
      <c r="T137" s="62"/>
      <c r="AT137" s="103" t="s">
        <v>112</v>
      </c>
      <c r="AU137" s="103" t="s">
        <v>0</v>
      </c>
    </row>
    <row r="138" spans="2:65" s="2" customFormat="1">
      <c r="B138" s="3"/>
      <c r="D138" s="124" t="s">
        <v>110</v>
      </c>
      <c r="F138" s="123" t="s">
        <v>712</v>
      </c>
      <c r="I138" s="122"/>
      <c r="L138" s="3"/>
      <c r="M138" s="125"/>
      <c r="T138" s="62"/>
      <c r="AT138" s="103" t="s">
        <v>110</v>
      </c>
      <c r="AU138" s="103" t="s">
        <v>0</v>
      </c>
    </row>
    <row r="139" spans="2:65" s="183" customFormat="1">
      <c r="B139" s="187"/>
      <c r="D139" s="127" t="s">
        <v>154</v>
      </c>
      <c r="E139" s="184" t="s">
        <v>1</v>
      </c>
      <c r="F139" s="189" t="s">
        <v>614</v>
      </c>
      <c r="H139" s="184" t="s">
        <v>1</v>
      </c>
      <c r="I139" s="188"/>
      <c r="L139" s="187"/>
      <c r="M139" s="186"/>
      <c r="T139" s="185"/>
      <c r="AT139" s="184" t="s">
        <v>154</v>
      </c>
      <c r="AU139" s="184" t="s">
        <v>0</v>
      </c>
      <c r="AV139" s="183" t="s">
        <v>5</v>
      </c>
      <c r="AW139" s="183" t="s">
        <v>82</v>
      </c>
      <c r="AX139" s="183" t="s">
        <v>38</v>
      </c>
      <c r="AY139" s="184" t="s">
        <v>116</v>
      </c>
    </row>
    <row r="140" spans="2:65" s="155" customFormat="1">
      <c r="B140" s="159"/>
      <c r="D140" s="127" t="s">
        <v>154</v>
      </c>
      <c r="E140" s="156" t="s">
        <v>1</v>
      </c>
      <c r="F140" s="162" t="s">
        <v>1655</v>
      </c>
      <c r="H140" s="161">
        <v>89.1</v>
      </c>
      <c r="I140" s="160"/>
      <c r="L140" s="159"/>
      <c r="M140" s="158"/>
      <c r="T140" s="157"/>
      <c r="AT140" s="156" t="s">
        <v>154</v>
      </c>
      <c r="AU140" s="156" t="s">
        <v>0</v>
      </c>
      <c r="AV140" s="155" t="s">
        <v>0</v>
      </c>
      <c r="AW140" s="155" t="s">
        <v>82</v>
      </c>
      <c r="AX140" s="155" t="s">
        <v>38</v>
      </c>
      <c r="AY140" s="156" t="s">
        <v>116</v>
      </c>
    </row>
    <row r="141" spans="2:65" s="183" customFormat="1">
      <c r="B141" s="187"/>
      <c r="D141" s="127" t="s">
        <v>154</v>
      </c>
      <c r="E141" s="184" t="s">
        <v>1</v>
      </c>
      <c r="F141" s="189" t="s">
        <v>1662</v>
      </c>
      <c r="H141" s="184" t="s">
        <v>1</v>
      </c>
      <c r="I141" s="188"/>
      <c r="L141" s="187"/>
      <c r="M141" s="186"/>
      <c r="T141" s="185"/>
      <c r="AT141" s="184" t="s">
        <v>154</v>
      </c>
      <c r="AU141" s="184" t="s">
        <v>0</v>
      </c>
      <c r="AV141" s="183" t="s">
        <v>5</v>
      </c>
      <c r="AW141" s="183" t="s">
        <v>82</v>
      </c>
      <c r="AX141" s="183" t="s">
        <v>38</v>
      </c>
      <c r="AY141" s="184" t="s">
        <v>116</v>
      </c>
    </row>
    <row r="142" spans="2:65" s="155" customFormat="1">
      <c r="B142" s="159"/>
      <c r="D142" s="127" t="s">
        <v>154</v>
      </c>
      <c r="E142" s="156" t="s">
        <v>1</v>
      </c>
      <c r="F142" s="162" t="s">
        <v>1661</v>
      </c>
      <c r="H142" s="161">
        <v>40.85</v>
      </c>
      <c r="I142" s="160"/>
      <c r="L142" s="159"/>
      <c r="M142" s="158"/>
      <c r="T142" s="157"/>
      <c r="AT142" s="156" t="s">
        <v>154</v>
      </c>
      <c r="AU142" s="156" t="s">
        <v>0</v>
      </c>
      <c r="AV142" s="155" t="s">
        <v>0</v>
      </c>
      <c r="AW142" s="155" t="s">
        <v>82</v>
      </c>
      <c r="AX142" s="155" t="s">
        <v>38</v>
      </c>
      <c r="AY142" s="156" t="s">
        <v>116</v>
      </c>
    </row>
    <row r="143" spans="2:65" s="155" customFormat="1">
      <c r="B143" s="159"/>
      <c r="D143" s="127" t="s">
        <v>154</v>
      </c>
      <c r="E143" s="156" t="s">
        <v>1</v>
      </c>
      <c r="F143" s="162" t="s">
        <v>1660</v>
      </c>
      <c r="H143" s="161">
        <v>112.15</v>
      </c>
      <c r="I143" s="160"/>
      <c r="L143" s="159"/>
      <c r="M143" s="158"/>
      <c r="T143" s="157"/>
      <c r="AT143" s="156" t="s">
        <v>154</v>
      </c>
      <c r="AU143" s="156" t="s">
        <v>0</v>
      </c>
      <c r="AV143" s="155" t="s">
        <v>0</v>
      </c>
      <c r="AW143" s="155" t="s">
        <v>82</v>
      </c>
      <c r="AX143" s="155" t="s">
        <v>38</v>
      </c>
      <c r="AY143" s="156" t="s">
        <v>116</v>
      </c>
    </row>
    <row r="144" spans="2:65" s="175" customFormat="1">
      <c r="B144" s="179"/>
      <c r="D144" s="127" t="s">
        <v>154</v>
      </c>
      <c r="E144" s="176" t="s">
        <v>1</v>
      </c>
      <c r="F144" s="182" t="s">
        <v>414</v>
      </c>
      <c r="H144" s="181">
        <v>242.1</v>
      </c>
      <c r="I144" s="180"/>
      <c r="L144" s="179"/>
      <c r="M144" s="178"/>
      <c r="T144" s="177"/>
      <c r="AT144" s="176" t="s">
        <v>154</v>
      </c>
      <c r="AU144" s="176" t="s">
        <v>0</v>
      </c>
      <c r="AV144" s="175" t="s">
        <v>129</v>
      </c>
      <c r="AW144" s="175" t="s">
        <v>82</v>
      </c>
      <c r="AX144" s="175" t="s">
        <v>5</v>
      </c>
      <c r="AY144" s="176" t="s">
        <v>116</v>
      </c>
    </row>
    <row r="145" spans="2:65" s="2" customFormat="1" ht="37.799999999999997" customHeight="1">
      <c r="B145" s="3"/>
      <c r="C145" s="141" t="s">
        <v>759</v>
      </c>
      <c r="D145" s="141" t="s">
        <v>117</v>
      </c>
      <c r="E145" s="140" t="s">
        <v>707</v>
      </c>
      <c r="F145" s="139" t="s">
        <v>706</v>
      </c>
      <c r="G145" s="138" t="s">
        <v>190</v>
      </c>
      <c r="H145" s="137">
        <v>72.900000000000006</v>
      </c>
      <c r="I145" s="136"/>
      <c r="J145" s="135">
        <f>ROUND(I145*H145,2)</f>
        <v>0</v>
      </c>
      <c r="K145" s="134"/>
      <c r="L145" s="3"/>
      <c r="M145" s="133" t="s">
        <v>1</v>
      </c>
      <c r="N145" s="132" t="s">
        <v>74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0">
        <f>S145*H145</f>
        <v>0</v>
      </c>
      <c r="AR145" s="128" t="s">
        <v>129</v>
      </c>
      <c r="AT145" s="128" t="s">
        <v>117</v>
      </c>
      <c r="AU145" s="128" t="s">
        <v>0</v>
      </c>
      <c r="AY145" s="103" t="s">
        <v>116</v>
      </c>
      <c r="BE145" s="129">
        <f>IF(N145="základní",J145,0)</f>
        <v>0</v>
      </c>
      <c r="BF145" s="129">
        <f>IF(N145="snížená",J145,0)</f>
        <v>0</v>
      </c>
      <c r="BG145" s="129">
        <f>IF(N145="zákl. přenesená",J145,0)</f>
        <v>0</v>
      </c>
      <c r="BH145" s="129">
        <f>IF(N145="sníž. přenesená",J145,0)</f>
        <v>0</v>
      </c>
      <c r="BI145" s="129">
        <f>IF(N145="nulová",J145,0)</f>
        <v>0</v>
      </c>
      <c r="BJ145" s="103" t="s">
        <v>5</v>
      </c>
      <c r="BK145" s="129">
        <f>ROUND(I145*H145,2)</f>
        <v>0</v>
      </c>
      <c r="BL145" s="103" t="s">
        <v>129</v>
      </c>
      <c r="BM145" s="128" t="s">
        <v>1673</v>
      </c>
    </row>
    <row r="146" spans="2:65" s="2" customFormat="1" ht="34.799999999999997">
      <c r="B146" s="3"/>
      <c r="D146" s="127" t="s">
        <v>112</v>
      </c>
      <c r="F146" s="126" t="s">
        <v>704</v>
      </c>
      <c r="I146" s="122"/>
      <c r="L146" s="3"/>
      <c r="M146" s="125"/>
      <c r="T146" s="62"/>
      <c r="AT146" s="103" t="s">
        <v>112</v>
      </c>
      <c r="AU146" s="103" t="s">
        <v>0</v>
      </c>
    </row>
    <row r="147" spans="2:65" s="2" customFormat="1">
      <c r="B147" s="3"/>
      <c r="D147" s="124" t="s">
        <v>110</v>
      </c>
      <c r="F147" s="123" t="s">
        <v>703</v>
      </c>
      <c r="I147" s="122"/>
      <c r="L147" s="3"/>
      <c r="M147" s="125"/>
      <c r="T147" s="62"/>
      <c r="AT147" s="103" t="s">
        <v>110</v>
      </c>
      <c r="AU147" s="103" t="s">
        <v>0</v>
      </c>
    </row>
    <row r="148" spans="2:65" s="183" customFormat="1">
      <c r="B148" s="187"/>
      <c r="D148" s="127" t="s">
        <v>154</v>
      </c>
      <c r="E148" s="184" t="s">
        <v>1</v>
      </c>
      <c r="F148" s="189" t="s">
        <v>614</v>
      </c>
      <c r="H148" s="184" t="s">
        <v>1</v>
      </c>
      <c r="I148" s="188"/>
      <c r="L148" s="187"/>
      <c r="M148" s="186"/>
      <c r="T148" s="185"/>
      <c r="AT148" s="184" t="s">
        <v>154</v>
      </c>
      <c r="AU148" s="184" t="s">
        <v>0</v>
      </c>
      <c r="AV148" s="183" t="s">
        <v>5</v>
      </c>
      <c r="AW148" s="183" t="s">
        <v>82</v>
      </c>
      <c r="AX148" s="183" t="s">
        <v>38</v>
      </c>
      <c r="AY148" s="184" t="s">
        <v>116</v>
      </c>
    </row>
    <row r="149" spans="2:65" s="155" customFormat="1">
      <c r="B149" s="159"/>
      <c r="D149" s="127" t="s">
        <v>154</v>
      </c>
      <c r="E149" s="156" t="s">
        <v>1</v>
      </c>
      <c r="F149" s="162" t="s">
        <v>1654</v>
      </c>
      <c r="H149" s="161">
        <v>64.8</v>
      </c>
      <c r="I149" s="160"/>
      <c r="L149" s="159"/>
      <c r="M149" s="158"/>
      <c r="T149" s="157"/>
      <c r="AT149" s="156" t="s">
        <v>154</v>
      </c>
      <c r="AU149" s="156" t="s">
        <v>0</v>
      </c>
      <c r="AV149" s="155" t="s">
        <v>0</v>
      </c>
      <c r="AW149" s="155" t="s">
        <v>82</v>
      </c>
      <c r="AX149" s="155" t="s">
        <v>38</v>
      </c>
      <c r="AY149" s="156" t="s">
        <v>116</v>
      </c>
    </row>
    <row r="150" spans="2:65" s="155" customFormat="1">
      <c r="B150" s="159"/>
      <c r="D150" s="127" t="s">
        <v>154</v>
      </c>
      <c r="E150" s="156" t="s">
        <v>1</v>
      </c>
      <c r="F150" s="162" t="s">
        <v>1653</v>
      </c>
      <c r="H150" s="161">
        <v>8.1</v>
      </c>
      <c r="I150" s="160"/>
      <c r="L150" s="159"/>
      <c r="M150" s="158"/>
      <c r="T150" s="157"/>
      <c r="AT150" s="156" t="s">
        <v>154</v>
      </c>
      <c r="AU150" s="156" t="s">
        <v>0</v>
      </c>
      <c r="AV150" s="155" t="s">
        <v>0</v>
      </c>
      <c r="AW150" s="155" t="s">
        <v>82</v>
      </c>
      <c r="AX150" s="155" t="s">
        <v>38</v>
      </c>
      <c r="AY150" s="156" t="s">
        <v>116</v>
      </c>
    </row>
    <row r="151" spans="2:65" s="175" customFormat="1">
      <c r="B151" s="179"/>
      <c r="D151" s="127" t="s">
        <v>154</v>
      </c>
      <c r="E151" s="176" t="s">
        <v>1</v>
      </c>
      <c r="F151" s="182" t="s">
        <v>414</v>
      </c>
      <c r="H151" s="181">
        <v>72.900000000000006</v>
      </c>
      <c r="I151" s="180"/>
      <c r="L151" s="179"/>
      <c r="M151" s="178"/>
      <c r="T151" s="177"/>
      <c r="AT151" s="176" t="s">
        <v>154</v>
      </c>
      <c r="AU151" s="176" t="s">
        <v>0</v>
      </c>
      <c r="AV151" s="175" t="s">
        <v>129</v>
      </c>
      <c r="AW151" s="175" t="s">
        <v>82</v>
      </c>
      <c r="AX151" s="175" t="s">
        <v>5</v>
      </c>
      <c r="AY151" s="176" t="s">
        <v>116</v>
      </c>
    </row>
    <row r="152" spans="2:65" s="2" customFormat="1" ht="37.799999999999997" customHeight="1">
      <c r="B152" s="3"/>
      <c r="C152" s="141" t="s">
        <v>753</v>
      </c>
      <c r="D152" s="141" t="s">
        <v>117</v>
      </c>
      <c r="E152" s="140" t="s">
        <v>695</v>
      </c>
      <c r="F152" s="139" t="s">
        <v>694</v>
      </c>
      <c r="G152" s="138" t="s">
        <v>190</v>
      </c>
      <c r="H152" s="137">
        <v>89.1</v>
      </c>
      <c r="I152" s="136"/>
      <c r="J152" s="135">
        <f>ROUND(I152*H152,2)</f>
        <v>0</v>
      </c>
      <c r="K152" s="134"/>
      <c r="L152" s="3"/>
      <c r="M152" s="133" t="s">
        <v>1</v>
      </c>
      <c r="N152" s="132" t="s">
        <v>74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0">
        <f>S152*H152</f>
        <v>0</v>
      </c>
      <c r="AR152" s="128" t="s">
        <v>129</v>
      </c>
      <c r="AT152" s="128" t="s">
        <v>117</v>
      </c>
      <c r="AU152" s="128" t="s">
        <v>0</v>
      </c>
      <c r="AY152" s="103" t="s">
        <v>116</v>
      </c>
      <c r="BE152" s="129">
        <f>IF(N152="základní",J152,0)</f>
        <v>0</v>
      </c>
      <c r="BF152" s="129">
        <f>IF(N152="snížená",J152,0)</f>
        <v>0</v>
      </c>
      <c r="BG152" s="129">
        <f>IF(N152="zákl. přenesená",J152,0)</f>
        <v>0</v>
      </c>
      <c r="BH152" s="129">
        <f>IF(N152="sníž. přenesená",J152,0)</f>
        <v>0</v>
      </c>
      <c r="BI152" s="129">
        <f>IF(N152="nulová",J152,0)</f>
        <v>0</v>
      </c>
      <c r="BJ152" s="103" t="s">
        <v>5</v>
      </c>
      <c r="BK152" s="129">
        <f>ROUND(I152*H152,2)</f>
        <v>0</v>
      </c>
      <c r="BL152" s="103" t="s">
        <v>129</v>
      </c>
      <c r="BM152" s="128" t="s">
        <v>1672</v>
      </c>
    </row>
    <row r="153" spans="2:65" s="2" customFormat="1" ht="34.799999999999997">
      <c r="B153" s="3"/>
      <c r="D153" s="127" t="s">
        <v>112</v>
      </c>
      <c r="F153" s="126" t="s">
        <v>692</v>
      </c>
      <c r="I153" s="122"/>
      <c r="L153" s="3"/>
      <c r="M153" s="125"/>
      <c r="T153" s="62"/>
      <c r="AT153" s="103" t="s">
        <v>112</v>
      </c>
      <c r="AU153" s="103" t="s">
        <v>0</v>
      </c>
    </row>
    <row r="154" spans="2:65" s="2" customFormat="1">
      <c r="B154" s="3"/>
      <c r="D154" s="124" t="s">
        <v>110</v>
      </c>
      <c r="F154" s="123" t="s">
        <v>691</v>
      </c>
      <c r="I154" s="122"/>
      <c r="L154" s="3"/>
      <c r="M154" s="125"/>
      <c r="T154" s="62"/>
      <c r="AT154" s="103" t="s">
        <v>110</v>
      </c>
      <c r="AU154" s="103" t="s">
        <v>0</v>
      </c>
    </row>
    <row r="155" spans="2:65" s="183" customFormat="1">
      <c r="B155" s="187"/>
      <c r="D155" s="127" t="s">
        <v>154</v>
      </c>
      <c r="E155" s="184" t="s">
        <v>1</v>
      </c>
      <c r="F155" s="189" t="s">
        <v>662</v>
      </c>
      <c r="H155" s="184" t="s">
        <v>1</v>
      </c>
      <c r="I155" s="188"/>
      <c r="L155" s="187"/>
      <c r="M155" s="186"/>
      <c r="T155" s="185"/>
      <c r="AT155" s="184" t="s">
        <v>154</v>
      </c>
      <c r="AU155" s="184" t="s">
        <v>0</v>
      </c>
      <c r="AV155" s="183" t="s">
        <v>5</v>
      </c>
      <c r="AW155" s="183" t="s">
        <v>82</v>
      </c>
      <c r="AX155" s="183" t="s">
        <v>38</v>
      </c>
      <c r="AY155" s="184" t="s">
        <v>116</v>
      </c>
    </row>
    <row r="156" spans="2:65" s="155" customFormat="1">
      <c r="B156" s="159"/>
      <c r="D156" s="127" t="s">
        <v>154</v>
      </c>
      <c r="E156" s="156" t="s">
        <v>1</v>
      </c>
      <c r="F156" s="162" t="s">
        <v>1655</v>
      </c>
      <c r="H156" s="161">
        <v>89.1</v>
      </c>
      <c r="I156" s="160"/>
      <c r="L156" s="159"/>
      <c r="M156" s="158"/>
      <c r="T156" s="157"/>
      <c r="AT156" s="156" t="s">
        <v>154</v>
      </c>
      <c r="AU156" s="156" t="s">
        <v>0</v>
      </c>
      <c r="AV156" s="155" t="s">
        <v>0</v>
      </c>
      <c r="AW156" s="155" t="s">
        <v>82</v>
      </c>
      <c r="AX156" s="155" t="s">
        <v>5</v>
      </c>
      <c r="AY156" s="156" t="s">
        <v>116</v>
      </c>
    </row>
    <row r="157" spans="2:65" s="2" customFormat="1" ht="37.799999999999997" customHeight="1">
      <c r="B157" s="3"/>
      <c r="C157" s="141" t="s">
        <v>744</v>
      </c>
      <c r="D157" s="141" t="s">
        <v>117</v>
      </c>
      <c r="E157" s="140" t="s">
        <v>687</v>
      </c>
      <c r="F157" s="139" t="s">
        <v>1671</v>
      </c>
      <c r="G157" s="138" t="s">
        <v>190</v>
      </c>
      <c r="H157" s="137">
        <v>1336.5</v>
      </c>
      <c r="I157" s="136"/>
      <c r="J157" s="135">
        <f>ROUND(I157*H157,2)</f>
        <v>0</v>
      </c>
      <c r="K157" s="134"/>
      <c r="L157" s="3"/>
      <c r="M157" s="133" t="s">
        <v>1</v>
      </c>
      <c r="N157" s="132" t="s">
        <v>74</v>
      </c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0">
        <f>S157*H157</f>
        <v>0</v>
      </c>
      <c r="AR157" s="128" t="s">
        <v>129</v>
      </c>
      <c r="AT157" s="128" t="s">
        <v>117</v>
      </c>
      <c r="AU157" s="128" t="s">
        <v>0</v>
      </c>
      <c r="AY157" s="103" t="s">
        <v>116</v>
      </c>
      <c r="BE157" s="129">
        <f>IF(N157="základní",J157,0)</f>
        <v>0</v>
      </c>
      <c r="BF157" s="129">
        <f>IF(N157="snížená",J157,0)</f>
        <v>0</v>
      </c>
      <c r="BG157" s="129">
        <f>IF(N157="zákl. přenesená",J157,0)</f>
        <v>0</v>
      </c>
      <c r="BH157" s="129">
        <f>IF(N157="sníž. přenesená",J157,0)</f>
        <v>0</v>
      </c>
      <c r="BI157" s="129">
        <f>IF(N157="nulová",J157,0)</f>
        <v>0</v>
      </c>
      <c r="BJ157" s="103" t="s">
        <v>5</v>
      </c>
      <c r="BK157" s="129">
        <f>ROUND(I157*H157,2)</f>
        <v>0</v>
      </c>
      <c r="BL157" s="103" t="s">
        <v>129</v>
      </c>
      <c r="BM157" s="128" t="s">
        <v>1670</v>
      </c>
    </row>
    <row r="158" spans="2:65" s="2" customFormat="1" ht="34.799999999999997">
      <c r="B158" s="3"/>
      <c r="D158" s="127" t="s">
        <v>112</v>
      </c>
      <c r="F158" s="126" t="s">
        <v>684</v>
      </c>
      <c r="I158" s="122"/>
      <c r="L158" s="3"/>
      <c r="M158" s="125"/>
      <c r="T158" s="62"/>
      <c r="AT158" s="103" t="s">
        <v>112</v>
      </c>
      <c r="AU158" s="103" t="s">
        <v>0</v>
      </c>
    </row>
    <row r="159" spans="2:65" s="2" customFormat="1">
      <c r="B159" s="3"/>
      <c r="D159" s="124" t="s">
        <v>110</v>
      </c>
      <c r="F159" s="123" t="s">
        <v>683</v>
      </c>
      <c r="I159" s="122"/>
      <c r="L159" s="3"/>
      <c r="M159" s="125"/>
      <c r="T159" s="62"/>
      <c r="AT159" s="103" t="s">
        <v>110</v>
      </c>
      <c r="AU159" s="103" t="s">
        <v>0</v>
      </c>
    </row>
    <row r="160" spans="2:65" s="155" customFormat="1">
      <c r="B160" s="159"/>
      <c r="D160" s="127" t="s">
        <v>154</v>
      </c>
      <c r="E160" s="156" t="s">
        <v>1</v>
      </c>
      <c r="F160" s="162" t="s">
        <v>1669</v>
      </c>
      <c r="H160" s="161">
        <v>1336.5</v>
      </c>
      <c r="I160" s="160"/>
      <c r="L160" s="159"/>
      <c r="M160" s="158"/>
      <c r="T160" s="157"/>
      <c r="AT160" s="156" t="s">
        <v>154</v>
      </c>
      <c r="AU160" s="156" t="s">
        <v>0</v>
      </c>
      <c r="AV160" s="155" t="s">
        <v>0</v>
      </c>
      <c r="AW160" s="155" t="s">
        <v>82</v>
      </c>
      <c r="AX160" s="155" t="s">
        <v>5</v>
      </c>
      <c r="AY160" s="156" t="s">
        <v>116</v>
      </c>
    </row>
    <row r="161" spans="2:65" s="2" customFormat="1" ht="37.799999999999997" customHeight="1">
      <c r="B161" s="3"/>
      <c r="C161" s="141" t="s">
        <v>738</v>
      </c>
      <c r="D161" s="141" t="s">
        <v>117</v>
      </c>
      <c r="E161" s="140" t="s">
        <v>680</v>
      </c>
      <c r="F161" s="139" t="s">
        <v>679</v>
      </c>
      <c r="G161" s="138" t="s">
        <v>190</v>
      </c>
      <c r="H161" s="137">
        <v>72.900000000000006</v>
      </c>
      <c r="I161" s="136"/>
      <c r="J161" s="135">
        <f>ROUND(I161*H161,2)</f>
        <v>0</v>
      </c>
      <c r="K161" s="134"/>
      <c r="L161" s="3"/>
      <c r="M161" s="133" t="s">
        <v>1</v>
      </c>
      <c r="N161" s="132" t="s">
        <v>74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0">
        <f>S161*H161</f>
        <v>0</v>
      </c>
      <c r="AR161" s="128" t="s">
        <v>129</v>
      </c>
      <c r="AT161" s="128" t="s">
        <v>117</v>
      </c>
      <c r="AU161" s="128" t="s">
        <v>0</v>
      </c>
      <c r="AY161" s="103" t="s">
        <v>116</v>
      </c>
      <c r="BE161" s="129">
        <f>IF(N161="základní",J161,0)</f>
        <v>0</v>
      </c>
      <c r="BF161" s="129">
        <f>IF(N161="snížená",J161,0)</f>
        <v>0</v>
      </c>
      <c r="BG161" s="129">
        <f>IF(N161="zákl. přenesená",J161,0)</f>
        <v>0</v>
      </c>
      <c r="BH161" s="129">
        <f>IF(N161="sníž. přenesená",J161,0)</f>
        <v>0</v>
      </c>
      <c r="BI161" s="129">
        <f>IF(N161="nulová",J161,0)</f>
        <v>0</v>
      </c>
      <c r="BJ161" s="103" t="s">
        <v>5</v>
      </c>
      <c r="BK161" s="129">
        <f>ROUND(I161*H161,2)</f>
        <v>0</v>
      </c>
      <c r="BL161" s="103" t="s">
        <v>129</v>
      </c>
      <c r="BM161" s="128" t="s">
        <v>1668</v>
      </c>
    </row>
    <row r="162" spans="2:65" s="2" customFormat="1" ht="34.799999999999997">
      <c r="B162" s="3"/>
      <c r="D162" s="127" t="s">
        <v>112</v>
      </c>
      <c r="F162" s="126" t="s">
        <v>677</v>
      </c>
      <c r="I162" s="122"/>
      <c r="L162" s="3"/>
      <c r="M162" s="125"/>
      <c r="T162" s="62"/>
      <c r="AT162" s="103" t="s">
        <v>112</v>
      </c>
      <c r="AU162" s="103" t="s">
        <v>0</v>
      </c>
    </row>
    <row r="163" spans="2:65" s="2" customFormat="1">
      <c r="B163" s="3"/>
      <c r="D163" s="124" t="s">
        <v>110</v>
      </c>
      <c r="F163" s="123" t="s">
        <v>676</v>
      </c>
      <c r="I163" s="122"/>
      <c r="L163" s="3"/>
      <c r="M163" s="125"/>
      <c r="T163" s="62"/>
      <c r="AT163" s="103" t="s">
        <v>110</v>
      </c>
      <c r="AU163" s="103" t="s">
        <v>0</v>
      </c>
    </row>
    <row r="164" spans="2:65" s="183" customFormat="1">
      <c r="B164" s="187"/>
      <c r="D164" s="127" t="s">
        <v>154</v>
      </c>
      <c r="E164" s="184" t="s">
        <v>1</v>
      </c>
      <c r="F164" s="189" t="s">
        <v>662</v>
      </c>
      <c r="H164" s="184" t="s">
        <v>1</v>
      </c>
      <c r="I164" s="188"/>
      <c r="L164" s="187"/>
      <c r="M164" s="186"/>
      <c r="T164" s="185"/>
      <c r="AT164" s="184" t="s">
        <v>154</v>
      </c>
      <c r="AU164" s="184" t="s">
        <v>0</v>
      </c>
      <c r="AV164" s="183" t="s">
        <v>5</v>
      </c>
      <c r="AW164" s="183" t="s">
        <v>82</v>
      </c>
      <c r="AX164" s="183" t="s">
        <v>38</v>
      </c>
      <c r="AY164" s="184" t="s">
        <v>116</v>
      </c>
    </row>
    <row r="165" spans="2:65" s="155" customFormat="1">
      <c r="B165" s="159"/>
      <c r="D165" s="127" t="s">
        <v>154</v>
      </c>
      <c r="E165" s="156" t="s">
        <v>1</v>
      </c>
      <c r="F165" s="162" t="s">
        <v>1654</v>
      </c>
      <c r="H165" s="161">
        <v>64.8</v>
      </c>
      <c r="I165" s="160"/>
      <c r="L165" s="159"/>
      <c r="M165" s="158"/>
      <c r="T165" s="157"/>
      <c r="AT165" s="156" t="s">
        <v>154</v>
      </c>
      <c r="AU165" s="156" t="s">
        <v>0</v>
      </c>
      <c r="AV165" s="155" t="s">
        <v>0</v>
      </c>
      <c r="AW165" s="155" t="s">
        <v>82</v>
      </c>
      <c r="AX165" s="155" t="s">
        <v>38</v>
      </c>
      <c r="AY165" s="156" t="s">
        <v>116</v>
      </c>
    </row>
    <row r="166" spans="2:65" s="155" customFormat="1">
      <c r="B166" s="159"/>
      <c r="D166" s="127" t="s">
        <v>154</v>
      </c>
      <c r="E166" s="156" t="s">
        <v>1</v>
      </c>
      <c r="F166" s="162" t="s">
        <v>1653</v>
      </c>
      <c r="H166" s="161">
        <v>8.1</v>
      </c>
      <c r="I166" s="160"/>
      <c r="L166" s="159"/>
      <c r="M166" s="158"/>
      <c r="T166" s="157"/>
      <c r="AT166" s="156" t="s">
        <v>154</v>
      </c>
      <c r="AU166" s="156" t="s">
        <v>0</v>
      </c>
      <c r="AV166" s="155" t="s">
        <v>0</v>
      </c>
      <c r="AW166" s="155" t="s">
        <v>82</v>
      </c>
      <c r="AX166" s="155" t="s">
        <v>38</v>
      </c>
      <c r="AY166" s="156" t="s">
        <v>116</v>
      </c>
    </row>
    <row r="167" spans="2:65" s="175" customFormat="1">
      <c r="B167" s="179"/>
      <c r="D167" s="127" t="s">
        <v>154</v>
      </c>
      <c r="E167" s="176" t="s">
        <v>1</v>
      </c>
      <c r="F167" s="182" t="s">
        <v>414</v>
      </c>
      <c r="H167" s="181">
        <v>72.900000000000006</v>
      </c>
      <c r="I167" s="180"/>
      <c r="L167" s="179"/>
      <c r="M167" s="178"/>
      <c r="T167" s="177"/>
      <c r="AT167" s="176" t="s">
        <v>154</v>
      </c>
      <c r="AU167" s="176" t="s">
        <v>0</v>
      </c>
      <c r="AV167" s="175" t="s">
        <v>129</v>
      </c>
      <c r="AW167" s="175" t="s">
        <v>82</v>
      </c>
      <c r="AX167" s="175" t="s">
        <v>5</v>
      </c>
      <c r="AY167" s="176" t="s">
        <v>116</v>
      </c>
    </row>
    <row r="168" spans="2:65" s="2" customFormat="1" ht="37.799999999999997" customHeight="1">
      <c r="B168" s="3"/>
      <c r="C168" s="141" t="s">
        <v>731</v>
      </c>
      <c r="D168" s="141" t="s">
        <v>117</v>
      </c>
      <c r="E168" s="140" t="s">
        <v>674</v>
      </c>
      <c r="F168" s="139" t="s">
        <v>1667</v>
      </c>
      <c r="G168" s="138" t="s">
        <v>190</v>
      </c>
      <c r="H168" s="137">
        <v>1093.5</v>
      </c>
      <c r="I168" s="136"/>
      <c r="J168" s="135">
        <f>ROUND(I168*H168,2)</f>
        <v>0</v>
      </c>
      <c r="K168" s="134"/>
      <c r="L168" s="3"/>
      <c r="M168" s="133" t="s">
        <v>1</v>
      </c>
      <c r="N168" s="132" t="s">
        <v>74</v>
      </c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0">
        <f>S168*H168</f>
        <v>0</v>
      </c>
      <c r="AR168" s="128" t="s">
        <v>129</v>
      </c>
      <c r="AT168" s="128" t="s">
        <v>117</v>
      </c>
      <c r="AU168" s="128" t="s">
        <v>0</v>
      </c>
      <c r="AY168" s="103" t="s">
        <v>116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103" t="s">
        <v>5</v>
      </c>
      <c r="BK168" s="129">
        <f>ROUND(I168*H168,2)</f>
        <v>0</v>
      </c>
      <c r="BL168" s="103" t="s">
        <v>129</v>
      </c>
      <c r="BM168" s="128" t="s">
        <v>1666</v>
      </c>
    </row>
    <row r="169" spans="2:65" s="2" customFormat="1" ht="34.799999999999997">
      <c r="B169" s="3"/>
      <c r="D169" s="127" t="s">
        <v>112</v>
      </c>
      <c r="F169" s="126" t="s">
        <v>1665</v>
      </c>
      <c r="I169" s="122"/>
      <c r="L169" s="3"/>
      <c r="M169" s="125"/>
      <c r="T169" s="62"/>
      <c r="AT169" s="103" t="s">
        <v>112</v>
      </c>
      <c r="AU169" s="103" t="s">
        <v>0</v>
      </c>
    </row>
    <row r="170" spans="2:65" s="2" customFormat="1">
      <c r="B170" s="3"/>
      <c r="D170" s="124" t="s">
        <v>110</v>
      </c>
      <c r="F170" s="123" t="s">
        <v>670</v>
      </c>
      <c r="I170" s="122"/>
      <c r="L170" s="3"/>
      <c r="M170" s="125"/>
      <c r="T170" s="62"/>
      <c r="AT170" s="103" t="s">
        <v>110</v>
      </c>
      <c r="AU170" s="103" t="s">
        <v>0</v>
      </c>
    </row>
    <row r="171" spans="2:65" s="155" customFormat="1">
      <c r="B171" s="159"/>
      <c r="D171" s="127" t="s">
        <v>154</v>
      </c>
      <c r="E171" s="156" t="s">
        <v>1</v>
      </c>
      <c r="F171" s="162" t="s">
        <v>1664</v>
      </c>
      <c r="H171" s="161">
        <v>1093.5</v>
      </c>
      <c r="I171" s="160"/>
      <c r="L171" s="159"/>
      <c r="M171" s="158"/>
      <c r="T171" s="157"/>
      <c r="AT171" s="156" t="s">
        <v>154</v>
      </c>
      <c r="AU171" s="156" t="s">
        <v>0</v>
      </c>
      <c r="AV171" s="155" t="s">
        <v>0</v>
      </c>
      <c r="AW171" s="155" t="s">
        <v>82</v>
      </c>
      <c r="AX171" s="155" t="s">
        <v>5</v>
      </c>
      <c r="AY171" s="156" t="s">
        <v>116</v>
      </c>
    </row>
    <row r="172" spans="2:65" s="2" customFormat="1" ht="24.15" customHeight="1">
      <c r="B172" s="3"/>
      <c r="C172" s="141" t="s">
        <v>725</v>
      </c>
      <c r="D172" s="141" t="s">
        <v>117</v>
      </c>
      <c r="E172" s="140" t="s">
        <v>652</v>
      </c>
      <c r="F172" s="139" t="s">
        <v>651</v>
      </c>
      <c r="G172" s="138" t="s">
        <v>190</v>
      </c>
      <c r="H172" s="137">
        <v>242.1</v>
      </c>
      <c r="I172" s="136"/>
      <c r="J172" s="135">
        <f>ROUND(I172*H172,2)</f>
        <v>0</v>
      </c>
      <c r="K172" s="134"/>
      <c r="L172" s="3"/>
      <c r="M172" s="133" t="s">
        <v>1</v>
      </c>
      <c r="N172" s="132" t="s">
        <v>74</v>
      </c>
      <c r="P172" s="131">
        <f>O172*H172</f>
        <v>0</v>
      </c>
      <c r="Q172" s="131">
        <v>0</v>
      </c>
      <c r="R172" s="131">
        <f>Q172*H172</f>
        <v>0</v>
      </c>
      <c r="S172" s="131">
        <v>0</v>
      </c>
      <c r="T172" s="130">
        <f>S172*H172</f>
        <v>0</v>
      </c>
      <c r="AR172" s="128" t="s">
        <v>129</v>
      </c>
      <c r="AT172" s="128" t="s">
        <v>117</v>
      </c>
      <c r="AU172" s="128" t="s">
        <v>0</v>
      </c>
      <c r="AY172" s="103" t="s">
        <v>116</v>
      </c>
      <c r="BE172" s="129">
        <f>IF(N172="základní",J172,0)</f>
        <v>0</v>
      </c>
      <c r="BF172" s="129">
        <f>IF(N172="snížená",J172,0)</f>
        <v>0</v>
      </c>
      <c r="BG172" s="129">
        <f>IF(N172="zákl. přenesená",J172,0)</f>
        <v>0</v>
      </c>
      <c r="BH172" s="129">
        <f>IF(N172="sníž. přenesená",J172,0)</f>
        <v>0</v>
      </c>
      <c r="BI172" s="129">
        <f>IF(N172="nulová",J172,0)</f>
        <v>0</v>
      </c>
      <c r="BJ172" s="103" t="s">
        <v>5</v>
      </c>
      <c r="BK172" s="129">
        <f>ROUND(I172*H172,2)</f>
        <v>0</v>
      </c>
      <c r="BL172" s="103" t="s">
        <v>129</v>
      </c>
      <c r="BM172" s="128" t="s">
        <v>1663</v>
      </c>
    </row>
    <row r="173" spans="2:65" s="2" customFormat="1" ht="26.1">
      <c r="B173" s="3"/>
      <c r="D173" s="127" t="s">
        <v>112</v>
      </c>
      <c r="F173" s="126" t="s">
        <v>649</v>
      </c>
      <c r="I173" s="122"/>
      <c r="L173" s="3"/>
      <c r="M173" s="125"/>
      <c r="T173" s="62"/>
      <c r="AT173" s="103" t="s">
        <v>112</v>
      </c>
      <c r="AU173" s="103" t="s">
        <v>0</v>
      </c>
    </row>
    <row r="174" spans="2:65" s="2" customFormat="1">
      <c r="B174" s="3"/>
      <c r="D174" s="124" t="s">
        <v>110</v>
      </c>
      <c r="F174" s="123" t="s">
        <v>648</v>
      </c>
      <c r="I174" s="122"/>
      <c r="L174" s="3"/>
      <c r="M174" s="125"/>
      <c r="T174" s="62"/>
      <c r="AT174" s="103" t="s">
        <v>110</v>
      </c>
      <c r="AU174" s="103" t="s">
        <v>0</v>
      </c>
    </row>
    <row r="175" spans="2:65" s="183" customFormat="1">
      <c r="B175" s="187"/>
      <c r="D175" s="127" t="s">
        <v>154</v>
      </c>
      <c r="E175" s="184" t="s">
        <v>1</v>
      </c>
      <c r="F175" s="189" t="s">
        <v>636</v>
      </c>
      <c r="H175" s="184" t="s">
        <v>1</v>
      </c>
      <c r="I175" s="188"/>
      <c r="L175" s="187"/>
      <c r="M175" s="186"/>
      <c r="T175" s="185"/>
      <c r="AT175" s="184" t="s">
        <v>154</v>
      </c>
      <c r="AU175" s="184" t="s">
        <v>0</v>
      </c>
      <c r="AV175" s="183" t="s">
        <v>5</v>
      </c>
      <c r="AW175" s="183" t="s">
        <v>82</v>
      </c>
      <c r="AX175" s="183" t="s">
        <v>38</v>
      </c>
      <c r="AY175" s="184" t="s">
        <v>116</v>
      </c>
    </row>
    <row r="176" spans="2:65" s="155" customFormat="1">
      <c r="B176" s="159"/>
      <c r="D176" s="127" t="s">
        <v>154</v>
      </c>
      <c r="E176" s="156" t="s">
        <v>1</v>
      </c>
      <c r="F176" s="162" t="s">
        <v>1655</v>
      </c>
      <c r="H176" s="161">
        <v>89.1</v>
      </c>
      <c r="I176" s="160"/>
      <c r="L176" s="159"/>
      <c r="M176" s="158"/>
      <c r="T176" s="157"/>
      <c r="AT176" s="156" t="s">
        <v>154</v>
      </c>
      <c r="AU176" s="156" t="s">
        <v>0</v>
      </c>
      <c r="AV176" s="155" t="s">
        <v>0</v>
      </c>
      <c r="AW176" s="155" t="s">
        <v>82</v>
      </c>
      <c r="AX176" s="155" t="s">
        <v>38</v>
      </c>
      <c r="AY176" s="156" t="s">
        <v>116</v>
      </c>
    </row>
    <row r="177" spans="2:65" s="183" customFormat="1">
      <c r="B177" s="187"/>
      <c r="D177" s="127" t="s">
        <v>154</v>
      </c>
      <c r="E177" s="184" t="s">
        <v>1</v>
      </c>
      <c r="F177" s="189" t="s">
        <v>1662</v>
      </c>
      <c r="H177" s="184" t="s">
        <v>1</v>
      </c>
      <c r="I177" s="188"/>
      <c r="L177" s="187"/>
      <c r="M177" s="186"/>
      <c r="T177" s="185"/>
      <c r="AT177" s="184" t="s">
        <v>154</v>
      </c>
      <c r="AU177" s="184" t="s">
        <v>0</v>
      </c>
      <c r="AV177" s="183" t="s">
        <v>5</v>
      </c>
      <c r="AW177" s="183" t="s">
        <v>82</v>
      </c>
      <c r="AX177" s="183" t="s">
        <v>38</v>
      </c>
      <c r="AY177" s="184" t="s">
        <v>116</v>
      </c>
    </row>
    <row r="178" spans="2:65" s="155" customFormat="1">
      <c r="B178" s="159"/>
      <c r="D178" s="127" t="s">
        <v>154</v>
      </c>
      <c r="E178" s="156" t="s">
        <v>1</v>
      </c>
      <c r="F178" s="162" t="s">
        <v>1661</v>
      </c>
      <c r="H178" s="161">
        <v>40.85</v>
      </c>
      <c r="I178" s="160"/>
      <c r="L178" s="159"/>
      <c r="M178" s="158"/>
      <c r="T178" s="157"/>
      <c r="AT178" s="156" t="s">
        <v>154</v>
      </c>
      <c r="AU178" s="156" t="s">
        <v>0</v>
      </c>
      <c r="AV178" s="155" t="s">
        <v>0</v>
      </c>
      <c r="AW178" s="155" t="s">
        <v>82</v>
      </c>
      <c r="AX178" s="155" t="s">
        <v>38</v>
      </c>
      <c r="AY178" s="156" t="s">
        <v>116</v>
      </c>
    </row>
    <row r="179" spans="2:65" s="155" customFormat="1">
      <c r="B179" s="159"/>
      <c r="D179" s="127" t="s">
        <v>154</v>
      </c>
      <c r="E179" s="156" t="s">
        <v>1</v>
      </c>
      <c r="F179" s="162" t="s">
        <v>1660</v>
      </c>
      <c r="H179" s="161">
        <v>112.15</v>
      </c>
      <c r="I179" s="160"/>
      <c r="L179" s="159"/>
      <c r="M179" s="158"/>
      <c r="T179" s="157"/>
      <c r="AT179" s="156" t="s">
        <v>154</v>
      </c>
      <c r="AU179" s="156" t="s">
        <v>0</v>
      </c>
      <c r="AV179" s="155" t="s">
        <v>0</v>
      </c>
      <c r="AW179" s="155" t="s">
        <v>82</v>
      </c>
      <c r="AX179" s="155" t="s">
        <v>38</v>
      </c>
      <c r="AY179" s="156" t="s">
        <v>116</v>
      </c>
    </row>
    <row r="180" spans="2:65" s="175" customFormat="1">
      <c r="B180" s="179"/>
      <c r="D180" s="127" t="s">
        <v>154</v>
      </c>
      <c r="E180" s="176" t="s">
        <v>1</v>
      </c>
      <c r="F180" s="182" t="s">
        <v>414</v>
      </c>
      <c r="H180" s="181">
        <v>242.1</v>
      </c>
      <c r="I180" s="180"/>
      <c r="L180" s="179"/>
      <c r="M180" s="178"/>
      <c r="T180" s="177"/>
      <c r="AT180" s="176" t="s">
        <v>154</v>
      </c>
      <c r="AU180" s="176" t="s">
        <v>0</v>
      </c>
      <c r="AV180" s="175" t="s">
        <v>129</v>
      </c>
      <c r="AW180" s="175" t="s">
        <v>82</v>
      </c>
      <c r="AX180" s="175" t="s">
        <v>5</v>
      </c>
      <c r="AY180" s="176" t="s">
        <v>116</v>
      </c>
    </row>
    <row r="181" spans="2:65" s="2" customFormat="1" ht="24.15" customHeight="1">
      <c r="B181" s="3"/>
      <c r="C181" s="141" t="s">
        <v>717</v>
      </c>
      <c r="D181" s="141" t="s">
        <v>117</v>
      </c>
      <c r="E181" s="140" t="s">
        <v>641</v>
      </c>
      <c r="F181" s="139" t="s">
        <v>640</v>
      </c>
      <c r="G181" s="138" t="s">
        <v>190</v>
      </c>
      <c r="H181" s="137">
        <v>72.900000000000006</v>
      </c>
      <c r="I181" s="136"/>
      <c r="J181" s="135">
        <f>ROUND(I181*H181,2)</f>
        <v>0</v>
      </c>
      <c r="K181" s="134"/>
      <c r="L181" s="3"/>
      <c r="M181" s="133" t="s">
        <v>1</v>
      </c>
      <c r="N181" s="132" t="s">
        <v>74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0">
        <f>S181*H181</f>
        <v>0</v>
      </c>
      <c r="AR181" s="128" t="s">
        <v>129</v>
      </c>
      <c r="AT181" s="128" t="s">
        <v>117</v>
      </c>
      <c r="AU181" s="128" t="s">
        <v>0</v>
      </c>
      <c r="AY181" s="103" t="s">
        <v>116</v>
      </c>
      <c r="BE181" s="129">
        <f>IF(N181="základní",J181,0)</f>
        <v>0</v>
      </c>
      <c r="BF181" s="129">
        <f>IF(N181="snížená",J181,0)</f>
        <v>0</v>
      </c>
      <c r="BG181" s="129">
        <f>IF(N181="zákl. přenesená",J181,0)</f>
        <v>0</v>
      </c>
      <c r="BH181" s="129">
        <f>IF(N181="sníž. přenesená",J181,0)</f>
        <v>0</v>
      </c>
      <c r="BI181" s="129">
        <f>IF(N181="nulová",J181,0)</f>
        <v>0</v>
      </c>
      <c r="BJ181" s="103" t="s">
        <v>5</v>
      </c>
      <c r="BK181" s="129">
        <f>ROUND(I181*H181,2)</f>
        <v>0</v>
      </c>
      <c r="BL181" s="103" t="s">
        <v>129</v>
      </c>
      <c r="BM181" s="128" t="s">
        <v>1659</v>
      </c>
    </row>
    <row r="182" spans="2:65" s="2" customFormat="1" ht="26.1">
      <c r="B182" s="3"/>
      <c r="D182" s="127" t="s">
        <v>112</v>
      </c>
      <c r="F182" s="126" t="s">
        <v>638</v>
      </c>
      <c r="I182" s="122"/>
      <c r="L182" s="3"/>
      <c r="M182" s="125"/>
      <c r="T182" s="62"/>
      <c r="AT182" s="103" t="s">
        <v>112</v>
      </c>
      <c r="AU182" s="103" t="s">
        <v>0</v>
      </c>
    </row>
    <row r="183" spans="2:65" s="2" customFormat="1">
      <c r="B183" s="3"/>
      <c r="D183" s="124" t="s">
        <v>110</v>
      </c>
      <c r="F183" s="123" t="s">
        <v>637</v>
      </c>
      <c r="I183" s="122"/>
      <c r="L183" s="3"/>
      <c r="M183" s="125"/>
      <c r="T183" s="62"/>
      <c r="AT183" s="103" t="s">
        <v>110</v>
      </c>
      <c r="AU183" s="103" t="s">
        <v>0</v>
      </c>
    </row>
    <row r="184" spans="2:65" s="183" customFormat="1">
      <c r="B184" s="187"/>
      <c r="D184" s="127" t="s">
        <v>154</v>
      </c>
      <c r="E184" s="184" t="s">
        <v>1</v>
      </c>
      <c r="F184" s="189" t="s">
        <v>636</v>
      </c>
      <c r="H184" s="184" t="s">
        <v>1</v>
      </c>
      <c r="I184" s="188"/>
      <c r="L184" s="187"/>
      <c r="M184" s="186"/>
      <c r="T184" s="185"/>
      <c r="AT184" s="184" t="s">
        <v>154</v>
      </c>
      <c r="AU184" s="184" t="s">
        <v>0</v>
      </c>
      <c r="AV184" s="183" t="s">
        <v>5</v>
      </c>
      <c r="AW184" s="183" t="s">
        <v>82</v>
      </c>
      <c r="AX184" s="183" t="s">
        <v>38</v>
      </c>
      <c r="AY184" s="184" t="s">
        <v>116</v>
      </c>
    </row>
    <row r="185" spans="2:65" s="155" customFormat="1">
      <c r="B185" s="159"/>
      <c r="D185" s="127" t="s">
        <v>154</v>
      </c>
      <c r="E185" s="156" t="s">
        <v>1</v>
      </c>
      <c r="F185" s="162" t="s">
        <v>1654</v>
      </c>
      <c r="H185" s="161">
        <v>64.8</v>
      </c>
      <c r="I185" s="160"/>
      <c r="L185" s="159"/>
      <c r="M185" s="158"/>
      <c r="T185" s="157"/>
      <c r="AT185" s="156" t="s">
        <v>154</v>
      </c>
      <c r="AU185" s="156" t="s">
        <v>0</v>
      </c>
      <c r="AV185" s="155" t="s">
        <v>0</v>
      </c>
      <c r="AW185" s="155" t="s">
        <v>82</v>
      </c>
      <c r="AX185" s="155" t="s">
        <v>38</v>
      </c>
      <c r="AY185" s="156" t="s">
        <v>116</v>
      </c>
    </row>
    <row r="186" spans="2:65" s="155" customFormat="1">
      <c r="B186" s="159"/>
      <c r="D186" s="127" t="s">
        <v>154</v>
      </c>
      <c r="E186" s="156" t="s">
        <v>1</v>
      </c>
      <c r="F186" s="162" t="s">
        <v>1653</v>
      </c>
      <c r="H186" s="161">
        <v>8.1</v>
      </c>
      <c r="I186" s="160"/>
      <c r="L186" s="159"/>
      <c r="M186" s="158"/>
      <c r="T186" s="157"/>
      <c r="AT186" s="156" t="s">
        <v>154</v>
      </c>
      <c r="AU186" s="156" t="s">
        <v>0</v>
      </c>
      <c r="AV186" s="155" t="s">
        <v>0</v>
      </c>
      <c r="AW186" s="155" t="s">
        <v>82</v>
      </c>
      <c r="AX186" s="155" t="s">
        <v>38</v>
      </c>
      <c r="AY186" s="156" t="s">
        <v>116</v>
      </c>
    </row>
    <row r="187" spans="2:65" s="175" customFormat="1">
      <c r="B187" s="179"/>
      <c r="D187" s="127" t="s">
        <v>154</v>
      </c>
      <c r="E187" s="176" t="s">
        <v>1</v>
      </c>
      <c r="F187" s="182" t="s">
        <v>414</v>
      </c>
      <c r="H187" s="181">
        <v>72.900000000000006</v>
      </c>
      <c r="I187" s="180"/>
      <c r="L187" s="179"/>
      <c r="M187" s="178"/>
      <c r="T187" s="177"/>
      <c r="AT187" s="176" t="s">
        <v>154</v>
      </c>
      <c r="AU187" s="176" t="s">
        <v>0</v>
      </c>
      <c r="AV187" s="175" t="s">
        <v>129</v>
      </c>
      <c r="AW187" s="175" t="s">
        <v>82</v>
      </c>
      <c r="AX187" s="175" t="s">
        <v>5</v>
      </c>
      <c r="AY187" s="176" t="s">
        <v>116</v>
      </c>
    </row>
    <row r="188" spans="2:65" s="2" customFormat="1" ht="33" customHeight="1">
      <c r="B188" s="3"/>
      <c r="C188" s="141" t="s">
        <v>105</v>
      </c>
      <c r="D188" s="141" t="s">
        <v>117</v>
      </c>
      <c r="E188" s="140" t="s">
        <v>625</v>
      </c>
      <c r="F188" s="139" t="s">
        <v>624</v>
      </c>
      <c r="G188" s="138" t="s">
        <v>130</v>
      </c>
      <c r="H188" s="137">
        <v>324</v>
      </c>
      <c r="I188" s="136"/>
      <c r="J188" s="135">
        <f>ROUND(I188*H188,2)</f>
        <v>0</v>
      </c>
      <c r="K188" s="134"/>
      <c r="L188" s="3"/>
      <c r="M188" s="133" t="s">
        <v>1</v>
      </c>
      <c r="N188" s="132" t="s">
        <v>74</v>
      </c>
      <c r="P188" s="131">
        <f>O188*H188</f>
        <v>0</v>
      </c>
      <c r="Q188" s="131">
        <v>0</v>
      </c>
      <c r="R188" s="131">
        <f>Q188*H188</f>
        <v>0</v>
      </c>
      <c r="S188" s="131">
        <v>0</v>
      </c>
      <c r="T188" s="130">
        <f>S188*H188</f>
        <v>0</v>
      </c>
      <c r="AR188" s="128" t="s">
        <v>129</v>
      </c>
      <c r="AT188" s="128" t="s">
        <v>117</v>
      </c>
      <c r="AU188" s="128" t="s">
        <v>0</v>
      </c>
      <c r="AY188" s="103" t="s">
        <v>116</v>
      </c>
      <c r="BE188" s="129">
        <f>IF(N188="základní",J188,0)</f>
        <v>0</v>
      </c>
      <c r="BF188" s="129">
        <f>IF(N188="snížená",J188,0)</f>
        <v>0</v>
      </c>
      <c r="BG188" s="129">
        <f>IF(N188="zákl. přenesená",J188,0)</f>
        <v>0</v>
      </c>
      <c r="BH188" s="129">
        <f>IF(N188="sníž. přenesená",J188,0)</f>
        <v>0</v>
      </c>
      <c r="BI188" s="129">
        <f>IF(N188="nulová",J188,0)</f>
        <v>0</v>
      </c>
      <c r="BJ188" s="103" t="s">
        <v>5</v>
      </c>
      <c r="BK188" s="129">
        <f>ROUND(I188*H188,2)</f>
        <v>0</v>
      </c>
      <c r="BL188" s="103" t="s">
        <v>129</v>
      </c>
      <c r="BM188" s="128" t="s">
        <v>1658</v>
      </c>
    </row>
    <row r="189" spans="2:65" s="2" customFormat="1" ht="26.1">
      <c r="B189" s="3"/>
      <c r="D189" s="127" t="s">
        <v>112</v>
      </c>
      <c r="F189" s="126" t="s">
        <v>137</v>
      </c>
      <c r="I189" s="122"/>
      <c r="L189" s="3"/>
      <c r="M189" s="125"/>
      <c r="T189" s="62"/>
      <c r="AT189" s="103" t="s">
        <v>112</v>
      </c>
      <c r="AU189" s="103" t="s">
        <v>0</v>
      </c>
    </row>
    <row r="190" spans="2:65" s="2" customFormat="1">
      <c r="B190" s="3"/>
      <c r="D190" s="124" t="s">
        <v>110</v>
      </c>
      <c r="F190" s="123" t="s">
        <v>622</v>
      </c>
      <c r="I190" s="122"/>
      <c r="L190" s="3"/>
      <c r="M190" s="125"/>
      <c r="T190" s="62"/>
      <c r="AT190" s="103" t="s">
        <v>110</v>
      </c>
      <c r="AU190" s="103" t="s">
        <v>0</v>
      </c>
    </row>
    <row r="191" spans="2:65" s="155" customFormat="1">
      <c r="B191" s="159"/>
      <c r="D191" s="127" t="s">
        <v>154</v>
      </c>
      <c r="E191" s="156" t="s">
        <v>1</v>
      </c>
      <c r="F191" s="162" t="s">
        <v>1652</v>
      </c>
      <c r="H191" s="161">
        <v>89.1</v>
      </c>
      <c r="I191" s="160"/>
      <c r="L191" s="159"/>
      <c r="M191" s="158"/>
      <c r="T191" s="157"/>
      <c r="AT191" s="156" t="s">
        <v>154</v>
      </c>
      <c r="AU191" s="156" t="s">
        <v>0</v>
      </c>
      <c r="AV191" s="155" t="s">
        <v>0</v>
      </c>
      <c r="AW191" s="155" t="s">
        <v>82</v>
      </c>
      <c r="AX191" s="155" t="s">
        <v>38</v>
      </c>
      <c r="AY191" s="156" t="s">
        <v>116</v>
      </c>
    </row>
    <row r="192" spans="2:65" s="155" customFormat="1">
      <c r="B192" s="159"/>
      <c r="D192" s="127" t="s">
        <v>154</v>
      </c>
      <c r="E192" s="156" t="s">
        <v>1</v>
      </c>
      <c r="F192" s="162" t="s">
        <v>1651</v>
      </c>
      <c r="H192" s="161">
        <v>72.900000000000006</v>
      </c>
      <c r="I192" s="160"/>
      <c r="L192" s="159"/>
      <c r="M192" s="158"/>
      <c r="T192" s="157"/>
      <c r="AT192" s="156" t="s">
        <v>154</v>
      </c>
      <c r="AU192" s="156" t="s">
        <v>0</v>
      </c>
      <c r="AV192" s="155" t="s">
        <v>0</v>
      </c>
      <c r="AW192" s="155" t="s">
        <v>82</v>
      </c>
      <c r="AX192" s="155" t="s">
        <v>38</v>
      </c>
      <c r="AY192" s="156" t="s">
        <v>116</v>
      </c>
    </row>
    <row r="193" spans="2:65" s="190" customFormat="1">
      <c r="B193" s="194"/>
      <c r="D193" s="127" t="s">
        <v>154</v>
      </c>
      <c r="E193" s="191" t="s">
        <v>1</v>
      </c>
      <c r="F193" s="197" t="s">
        <v>583</v>
      </c>
      <c r="H193" s="196">
        <v>162</v>
      </c>
      <c r="I193" s="195"/>
      <c r="L193" s="194"/>
      <c r="M193" s="193"/>
      <c r="T193" s="192"/>
      <c r="AT193" s="191" t="s">
        <v>154</v>
      </c>
      <c r="AU193" s="191" t="s">
        <v>0</v>
      </c>
      <c r="AV193" s="190" t="s">
        <v>121</v>
      </c>
      <c r="AW193" s="190" t="s">
        <v>82</v>
      </c>
      <c r="AX193" s="190" t="s">
        <v>38</v>
      </c>
      <c r="AY193" s="191" t="s">
        <v>116</v>
      </c>
    </row>
    <row r="194" spans="2:65" s="155" customFormat="1">
      <c r="B194" s="159"/>
      <c r="D194" s="127" t="s">
        <v>154</v>
      </c>
      <c r="E194" s="156" t="s">
        <v>1</v>
      </c>
      <c r="F194" s="162" t="s">
        <v>1657</v>
      </c>
      <c r="H194" s="161">
        <v>324</v>
      </c>
      <c r="I194" s="160"/>
      <c r="L194" s="159"/>
      <c r="M194" s="158"/>
      <c r="T194" s="157"/>
      <c r="AT194" s="156" t="s">
        <v>154</v>
      </c>
      <c r="AU194" s="156" t="s">
        <v>0</v>
      </c>
      <c r="AV194" s="155" t="s">
        <v>0</v>
      </c>
      <c r="AW194" s="155" t="s">
        <v>82</v>
      </c>
      <c r="AX194" s="155" t="s">
        <v>5</v>
      </c>
      <c r="AY194" s="156" t="s">
        <v>116</v>
      </c>
    </row>
    <row r="195" spans="2:65" s="2" customFormat="1" ht="16.5" customHeight="1">
      <c r="B195" s="3"/>
      <c r="C195" s="141" t="s">
        <v>702</v>
      </c>
      <c r="D195" s="141" t="s">
        <v>117</v>
      </c>
      <c r="E195" s="140" t="s">
        <v>619</v>
      </c>
      <c r="F195" s="139" t="s">
        <v>618</v>
      </c>
      <c r="G195" s="138" t="s">
        <v>190</v>
      </c>
      <c r="H195" s="137">
        <v>324</v>
      </c>
      <c r="I195" s="136"/>
      <c r="J195" s="135">
        <f>ROUND(I195*H195,2)</f>
        <v>0</v>
      </c>
      <c r="K195" s="134"/>
      <c r="L195" s="3"/>
      <c r="M195" s="133" t="s">
        <v>1</v>
      </c>
      <c r="N195" s="132" t="s">
        <v>74</v>
      </c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0">
        <f>S195*H195</f>
        <v>0</v>
      </c>
      <c r="AR195" s="128" t="s">
        <v>129</v>
      </c>
      <c r="AT195" s="128" t="s">
        <v>117</v>
      </c>
      <c r="AU195" s="128" t="s">
        <v>0</v>
      </c>
      <c r="AY195" s="103" t="s">
        <v>116</v>
      </c>
      <c r="BE195" s="129">
        <f>IF(N195="základní",J195,0)</f>
        <v>0</v>
      </c>
      <c r="BF195" s="129">
        <f>IF(N195="snížená",J195,0)</f>
        <v>0</v>
      </c>
      <c r="BG195" s="129">
        <f>IF(N195="zákl. přenesená",J195,0)</f>
        <v>0</v>
      </c>
      <c r="BH195" s="129">
        <f>IF(N195="sníž. přenesená",J195,0)</f>
        <v>0</v>
      </c>
      <c r="BI195" s="129">
        <f>IF(N195="nulová",J195,0)</f>
        <v>0</v>
      </c>
      <c r="BJ195" s="103" t="s">
        <v>5</v>
      </c>
      <c r="BK195" s="129">
        <f>ROUND(I195*H195,2)</f>
        <v>0</v>
      </c>
      <c r="BL195" s="103" t="s">
        <v>129</v>
      </c>
      <c r="BM195" s="128" t="s">
        <v>1656</v>
      </c>
    </row>
    <row r="196" spans="2:65" s="2" customFormat="1" ht="17.399999999999999">
      <c r="B196" s="3"/>
      <c r="D196" s="127" t="s">
        <v>112</v>
      </c>
      <c r="F196" s="126" t="s">
        <v>616</v>
      </c>
      <c r="I196" s="122"/>
      <c r="L196" s="3"/>
      <c r="M196" s="125"/>
      <c r="T196" s="62"/>
      <c r="AT196" s="103" t="s">
        <v>112</v>
      </c>
      <c r="AU196" s="103" t="s">
        <v>0</v>
      </c>
    </row>
    <row r="197" spans="2:65" s="2" customFormat="1">
      <c r="B197" s="3"/>
      <c r="D197" s="124" t="s">
        <v>110</v>
      </c>
      <c r="F197" s="123" t="s">
        <v>615</v>
      </c>
      <c r="I197" s="122"/>
      <c r="L197" s="3"/>
      <c r="M197" s="125"/>
      <c r="T197" s="62"/>
      <c r="AT197" s="103" t="s">
        <v>110</v>
      </c>
      <c r="AU197" s="103" t="s">
        <v>0</v>
      </c>
    </row>
    <row r="198" spans="2:65" s="183" customFormat="1">
      <c r="B198" s="187"/>
      <c r="D198" s="127" t="s">
        <v>154</v>
      </c>
      <c r="E198" s="184" t="s">
        <v>1</v>
      </c>
      <c r="F198" s="189" t="s">
        <v>614</v>
      </c>
      <c r="H198" s="184" t="s">
        <v>1</v>
      </c>
      <c r="I198" s="188"/>
      <c r="L198" s="187"/>
      <c r="M198" s="186"/>
      <c r="T198" s="185"/>
      <c r="AT198" s="184" t="s">
        <v>154</v>
      </c>
      <c r="AU198" s="184" t="s">
        <v>0</v>
      </c>
      <c r="AV198" s="183" t="s">
        <v>5</v>
      </c>
      <c r="AW198" s="183" t="s">
        <v>82</v>
      </c>
      <c r="AX198" s="183" t="s">
        <v>38</v>
      </c>
      <c r="AY198" s="184" t="s">
        <v>116</v>
      </c>
    </row>
    <row r="199" spans="2:65" s="155" customFormat="1">
      <c r="B199" s="159"/>
      <c r="D199" s="127" t="s">
        <v>154</v>
      </c>
      <c r="E199" s="156" t="s">
        <v>1</v>
      </c>
      <c r="F199" s="162" t="s">
        <v>1655</v>
      </c>
      <c r="H199" s="161">
        <v>89.1</v>
      </c>
      <c r="I199" s="160"/>
      <c r="L199" s="159"/>
      <c r="M199" s="158"/>
      <c r="T199" s="157"/>
      <c r="AT199" s="156" t="s">
        <v>154</v>
      </c>
      <c r="AU199" s="156" t="s">
        <v>0</v>
      </c>
      <c r="AV199" s="155" t="s">
        <v>0</v>
      </c>
      <c r="AW199" s="155" t="s">
        <v>82</v>
      </c>
      <c r="AX199" s="155" t="s">
        <v>38</v>
      </c>
      <c r="AY199" s="156" t="s">
        <v>116</v>
      </c>
    </row>
    <row r="200" spans="2:65" s="155" customFormat="1">
      <c r="B200" s="159"/>
      <c r="D200" s="127" t="s">
        <v>154</v>
      </c>
      <c r="E200" s="156" t="s">
        <v>1</v>
      </c>
      <c r="F200" s="162" t="s">
        <v>1654</v>
      </c>
      <c r="H200" s="161">
        <v>64.8</v>
      </c>
      <c r="I200" s="160"/>
      <c r="L200" s="159"/>
      <c r="M200" s="158"/>
      <c r="T200" s="157"/>
      <c r="AT200" s="156" t="s">
        <v>154</v>
      </c>
      <c r="AU200" s="156" t="s">
        <v>0</v>
      </c>
      <c r="AV200" s="155" t="s">
        <v>0</v>
      </c>
      <c r="AW200" s="155" t="s">
        <v>82</v>
      </c>
      <c r="AX200" s="155" t="s">
        <v>38</v>
      </c>
      <c r="AY200" s="156" t="s">
        <v>116</v>
      </c>
    </row>
    <row r="201" spans="2:65" s="155" customFormat="1">
      <c r="B201" s="159"/>
      <c r="D201" s="127" t="s">
        <v>154</v>
      </c>
      <c r="E201" s="156" t="s">
        <v>1</v>
      </c>
      <c r="F201" s="162" t="s">
        <v>1653</v>
      </c>
      <c r="H201" s="161">
        <v>8.1</v>
      </c>
      <c r="I201" s="160"/>
      <c r="L201" s="159"/>
      <c r="M201" s="158"/>
      <c r="T201" s="157"/>
      <c r="AT201" s="156" t="s">
        <v>154</v>
      </c>
      <c r="AU201" s="156" t="s">
        <v>0</v>
      </c>
      <c r="AV201" s="155" t="s">
        <v>0</v>
      </c>
      <c r="AW201" s="155" t="s">
        <v>82</v>
      </c>
      <c r="AX201" s="155" t="s">
        <v>38</v>
      </c>
      <c r="AY201" s="156" t="s">
        <v>116</v>
      </c>
    </row>
    <row r="202" spans="2:65" s="155" customFormat="1">
      <c r="B202" s="159"/>
      <c r="D202" s="127" t="s">
        <v>154</v>
      </c>
      <c r="E202" s="156" t="s">
        <v>1</v>
      </c>
      <c r="F202" s="162" t="s">
        <v>1652</v>
      </c>
      <c r="H202" s="161">
        <v>89.1</v>
      </c>
      <c r="I202" s="160"/>
      <c r="L202" s="159"/>
      <c r="M202" s="158"/>
      <c r="T202" s="157"/>
      <c r="AT202" s="156" t="s">
        <v>154</v>
      </c>
      <c r="AU202" s="156" t="s">
        <v>0</v>
      </c>
      <c r="AV202" s="155" t="s">
        <v>0</v>
      </c>
      <c r="AW202" s="155" t="s">
        <v>82</v>
      </c>
      <c r="AX202" s="155" t="s">
        <v>38</v>
      </c>
      <c r="AY202" s="156" t="s">
        <v>116</v>
      </c>
    </row>
    <row r="203" spans="2:65" s="155" customFormat="1">
      <c r="B203" s="159"/>
      <c r="D203" s="127" t="s">
        <v>154</v>
      </c>
      <c r="E203" s="156" t="s">
        <v>1</v>
      </c>
      <c r="F203" s="162" t="s">
        <v>1651</v>
      </c>
      <c r="H203" s="161">
        <v>72.900000000000006</v>
      </c>
      <c r="I203" s="160"/>
      <c r="L203" s="159"/>
      <c r="M203" s="158"/>
      <c r="T203" s="157"/>
      <c r="AT203" s="156" t="s">
        <v>154</v>
      </c>
      <c r="AU203" s="156" t="s">
        <v>0</v>
      </c>
      <c r="AV203" s="155" t="s">
        <v>0</v>
      </c>
      <c r="AW203" s="155" t="s">
        <v>82</v>
      </c>
      <c r="AX203" s="155" t="s">
        <v>38</v>
      </c>
      <c r="AY203" s="156" t="s">
        <v>116</v>
      </c>
    </row>
    <row r="204" spans="2:65" s="175" customFormat="1">
      <c r="B204" s="179"/>
      <c r="D204" s="127" t="s">
        <v>154</v>
      </c>
      <c r="E204" s="176" t="s">
        <v>1</v>
      </c>
      <c r="F204" s="182" t="s">
        <v>414</v>
      </c>
      <c r="H204" s="181">
        <v>324</v>
      </c>
      <c r="I204" s="180"/>
      <c r="L204" s="179"/>
      <c r="M204" s="178"/>
      <c r="T204" s="177"/>
      <c r="AT204" s="176" t="s">
        <v>154</v>
      </c>
      <c r="AU204" s="176" t="s">
        <v>0</v>
      </c>
      <c r="AV204" s="175" t="s">
        <v>129</v>
      </c>
      <c r="AW204" s="175" t="s">
        <v>82</v>
      </c>
      <c r="AX204" s="175" t="s">
        <v>5</v>
      </c>
      <c r="AY204" s="176" t="s">
        <v>116</v>
      </c>
    </row>
    <row r="205" spans="2:65" s="2" customFormat="1" ht="24.15" customHeight="1">
      <c r="B205" s="3"/>
      <c r="C205" s="141" t="s">
        <v>696</v>
      </c>
      <c r="D205" s="141" t="s">
        <v>117</v>
      </c>
      <c r="E205" s="140" t="s">
        <v>600</v>
      </c>
      <c r="F205" s="139" t="s">
        <v>599</v>
      </c>
      <c r="G205" s="138" t="s">
        <v>190</v>
      </c>
      <c r="H205" s="137">
        <v>112.15</v>
      </c>
      <c r="I205" s="136"/>
      <c r="J205" s="135">
        <f>ROUND(I205*H205,2)</f>
        <v>0</v>
      </c>
      <c r="K205" s="134"/>
      <c r="L205" s="3"/>
      <c r="M205" s="133" t="s">
        <v>1</v>
      </c>
      <c r="N205" s="132" t="s">
        <v>74</v>
      </c>
      <c r="P205" s="131">
        <f>O205*H205</f>
        <v>0</v>
      </c>
      <c r="Q205" s="131">
        <v>0</v>
      </c>
      <c r="R205" s="131">
        <f>Q205*H205</f>
        <v>0</v>
      </c>
      <c r="S205" s="131">
        <v>0</v>
      </c>
      <c r="T205" s="130">
        <f>S205*H205</f>
        <v>0</v>
      </c>
      <c r="AR205" s="128" t="s">
        <v>129</v>
      </c>
      <c r="AT205" s="128" t="s">
        <v>117</v>
      </c>
      <c r="AU205" s="128" t="s">
        <v>0</v>
      </c>
      <c r="AY205" s="103" t="s">
        <v>116</v>
      </c>
      <c r="BE205" s="129">
        <f>IF(N205="základní",J205,0)</f>
        <v>0</v>
      </c>
      <c r="BF205" s="129">
        <f>IF(N205="snížená",J205,0)</f>
        <v>0</v>
      </c>
      <c r="BG205" s="129">
        <f>IF(N205="zákl. přenesená",J205,0)</f>
        <v>0</v>
      </c>
      <c r="BH205" s="129">
        <f>IF(N205="sníž. přenesená",J205,0)</f>
        <v>0</v>
      </c>
      <c r="BI205" s="129">
        <f>IF(N205="nulová",J205,0)</f>
        <v>0</v>
      </c>
      <c r="BJ205" s="103" t="s">
        <v>5</v>
      </c>
      <c r="BK205" s="129">
        <f>ROUND(I205*H205,2)</f>
        <v>0</v>
      </c>
      <c r="BL205" s="103" t="s">
        <v>129</v>
      </c>
      <c r="BM205" s="128" t="s">
        <v>1650</v>
      </c>
    </row>
    <row r="206" spans="2:65" s="2" customFormat="1" ht="26.1">
      <c r="B206" s="3"/>
      <c r="D206" s="127" t="s">
        <v>112</v>
      </c>
      <c r="F206" s="126" t="s">
        <v>597</v>
      </c>
      <c r="I206" s="122"/>
      <c r="L206" s="3"/>
      <c r="M206" s="125"/>
      <c r="T206" s="62"/>
      <c r="AT206" s="103" t="s">
        <v>112</v>
      </c>
      <c r="AU206" s="103" t="s">
        <v>0</v>
      </c>
    </row>
    <row r="207" spans="2:65" s="2" customFormat="1">
      <c r="B207" s="3"/>
      <c r="D207" s="124" t="s">
        <v>110</v>
      </c>
      <c r="F207" s="123" t="s">
        <v>596</v>
      </c>
      <c r="I207" s="122"/>
      <c r="L207" s="3"/>
      <c r="M207" s="125"/>
      <c r="T207" s="62"/>
      <c r="AT207" s="103" t="s">
        <v>110</v>
      </c>
      <c r="AU207" s="103" t="s">
        <v>0</v>
      </c>
    </row>
    <row r="208" spans="2:65" s="2" customFormat="1" ht="162">
      <c r="B208" s="3"/>
      <c r="D208" s="127" t="s">
        <v>233</v>
      </c>
      <c r="F208" s="174" t="s">
        <v>1649</v>
      </c>
      <c r="I208" s="122"/>
      <c r="L208" s="3"/>
      <c r="M208" s="125"/>
      <c r="T208" s="62"/>
      <c r="AT208" s="103" t="s">
        <v>233</v>
      </c>
      <c r="AU208" s="103" t="s">
        <v>0</v>
      </c>
    </row>
    <row r="209" spans="2:65" s="183" customFormat="1">
      <c r="B209" s="187"/>
      <c r="D209" s="127" t="s">
        <v>154</v>
      </c>
      <c r="E209" s="184" t="s">
        <v>1</v>
      </c>
      <c r="F209" s="189" t="s">
        <v>1648</v>
      </c>
      <c r="H209" s="184" t="s">
        <v>1</v>
      </c>
      <c r="I209" s="188"/>
      <c r="L209" s="187"/>
      <c r="M209" s="186"/>
      <c r="T209" s="185"/>
      <c r="AT209" s="184" t="s">
        <v>154</v>
      </c>
      <c r="AU209" s="184" t="s">
        <v>0</v>
      </c>
      <c r="AV209" s="183" t="s">
        <v>5</v>
      </c>
      <c r="AW209" s="183" t="s">
        <v>82</v>
      </c>
      <c r="AX209" s="183" t="s">
        <v>38</v>
      </c>
      <c r="AY209" s="184" t="s">
        <v>116</v>
      </c>
    </row>
    <row r="210" spans="2:65" s="155" customFormat="1">
      <c r="B210" s="159"/>
      <c r="D210" s="127" t="s">
        <v>154</v>
      </c>
      <c r="E210" s="156" t="s">
        <v>1</v>
      </c>
      <c r="F210" s="162" t="s">
        <v>1647</v>
      </c>
      <c r="H210" s="161">
        <v>162</v>
      </c>
      <c r="I210" s="160"/>
      <c r="L210" s="159"/>
      <c r="M210" s="158"/>
      <c r="T210" s="157"/>
      <c r="AT210" s="156" t="s">
        <v>154</v>
      </c>
      <c r="AU210" s="156" t="s">
        <v>0</v>
      </c>
      <c r="AV210" s="155" t="s">
        <v>0</v>
      </c>
      <c r="AW210" s="155" t="s">
        <v>82</v>
      </c>
      <c r="AX210" s="155" t="s">
        <v>38</v>
      </c>
      <c r="AY210" s="156" t="s">
        <v>116</v>
      </c>
    </row>
    <row r="211" spans="2:65" s="190" customFormat="1">
      <c r="B211" s="194"/>
      <c r="D211" s="127" t="s">
        <v>154</v>
      </c>
      <c r="E211" s="191" t="s">
        <v>1</v>
      </c>
      <c r="F211" s="197" t="s">
        <v>583</v>
      </c>
      <c r="H211" s="196">
        <v>162</v>
      </c>
      <c r="I211" s="195"/>
      <c r="L211" s="194"/>
      <c r="M211" s="193"/>
      <c r="T211" s="192"/>
      <c r="AT211" s="191" t="s">
        <v>154</v>
      </c>
      <c r="AU211" s="191" t="s">
        <v>0</v>
      </c>
      <c r="AV211" s="190" t="s">
        <v>121</v>
      </c>
      <c r="AW211" s="190" t="s">
        <v>82</v>
      </c>
      <c r="AX211" s="190" t="s">
        <v>38</v>
      </c>
      <c r="AY211" s="191" t="s">
        <v>116</v>
      </c>
    </row>
    <row r="212" spans="2:65" s="183" customFormat="1">
      <c r="B212" s="187"/>
      <c r="D212" s="127" t="s">
        <v>154</v>
      </c>
      <c r="E212" s="184" t="s">
        <v>1</v>
      </c>
      <c r="F212" s="189" t="s">
        <v>1646</v>
      </c>
      <c r="H212" s="184" t="s">
        <v>1</v>
      </c>
      <c r="I212" s="188"/>
      <c r="L212" s="187"/>
      <c r="M212" s="186"/>
      <c r="T212" s="185"/>
      <c r="AT212" s="184" t="s">
        <v>154</v>
      </c>
      <c r="AU212" s="184" t="s">
        <v>0</v>
      </c>
      <c r="AV212" s="183" t="s">
        <v>5</v>
      </c>
      <c r="AW212" s="183" t="s">
        <v>82</v>
      </c>
      <c r="AX212" s="183" t="s">
        <v>38</v>
      </c>
      <c r="AY212" s="184" t="s">
        <v>116</v>
      </c>
    </row>
    <row r="213" spans="2:65" s="155" customFormat="1">
      <c r="B213" s="159"/>
      <c r="D213" s="127" t="s">
        <v>154</v>
      </c>
      <c r="E213" s="156" t="s">
        <v>1</v>
      </c>
      <c r="F213" s="162" t="s">
        <v>1645</v>
      </c>
      <c r="H213" s="161">
        <v>-37.35</v>
      </c>
      <c r="I213" s="160"/>
      <c r="L213" s="159"/>
      <c r="M213" s="158"/>
      <c r="T213" s="157"/>
      <c r="AT213" s="156" t="s">
        <v>154</v>
      </c>
      <c r="AU213" s="156" t="s">
        <v>0</v>
      </c>
      <c r="AV213" s="155" t="s">
        <v>0</v>
      </c>
      <c r="AW213" s="155" t="s">
        <v>82</v>
      </c>
      <c r="AX213" s="155" t="s">
        <v>38</v>
      </c>
      <c r="AY213" s="156" t="s">
        <v>116</v>
      </c>
    </row>
    <row r="214" spans="2:65" s="155" customFormat="1">
      <c r="B214" s="159"/>
      <c r="D214" s="127" t="s">
        <v>154</v>
      </c>
      <c r="E214" s="156" t="s">
        <v>1</v>
      </c>
      <c r="F214" s="162" t="s">
        <v>1644</v>
      </c>
      <c r="H214" s="161">
        <v>-3.5</v>
      </c>
      <c r="I214" s="160"/>
      <c r="L214" s="159"/>
      <c r="M214" s="158"/>
      <c r="T214" s="157"/>
      <c r="AT214" s="156" t="s">
        <v>154</v>
      </c>
      <c r="AU214" s="156" t="s">
        <v>0</v>
      </c>
      <c r="AV214" s="155" t="s">
        <v>0</v>
      </c>
      <c r="AW214" s="155" t="s">
        <v>82</v>
      </c>
      <c r="AX214" s="155" t="s">
        <v>38</v>
      </c>
      <c r="AY214" s="156" t="s">
        <v>116</v>
      </c>
    </row>
    <row r="215" spans="2:65" s="155" customFormat="1">
      <c r="B215" s="159"/>
      <c r="D215" s="127" t="s">
        <v>154</v>
      </c>
      <c r="E215" s="156" t="s">
        <v>1</v>
      </c>
      <c r="F215" s="162" t="s">
        <v>1643</v>
      </c>
      <c r="H215" s="161">
        <v>-9</v>
      </c>
      <c r="I215" s="160"/>
      <c r="L215" s="159"/>
      <c r="M215" s="158"/>
      <c r="T215" s="157"/>
      <c r="AT215" s="156" t="s">
        <v>154</v>
      </c>
      <c r="AU215" s="156" t="s">
        <v>0</v>
      </c>
      <c r="AV215" s="155" t="s">
        <v>0</v>
      </c>
      <c r="AW215" s="155" t="s">
        <v>82</v>
      </c>
      <c r="AX215" s="155" t="s">
        <v>38</v>
      </c>
      <c r="AY215" s="156" t="s">
        <v>116</v>
      </c>
    </row>
    <row r="216" spans="2:65" s="175" customFormat="1">
      <c r="B216" s="179"/>
      <c r="D216" s="127" t="s">
        <v>154</v>
      </c>
      <c r="E216" s="176" t="s">
        <v>1</v>
      </c>
      <c r="F216" s="182" t="s">
        <v>414</v>
      </c>
      <c r="H216" s="181">
        <v>112.15</v>
      </c>
      <c r="I216" s="180"/>
      <c r="L216" s="179"/>
      <c r="M216" s="178"/>
      <c r="T216" s="177"/>
      <c r="AT216" s="176" t="s">
        <v>154</v>
      </c>
      <c r="AU216" s="176" t="s">
        <v>0</v>
      </c>
      <c r="AV216" s="175" t="s">
        <v>129</v>
      </c>
      <c r="AW216" s="175" t="s">
        <v>82</v>
      </c>
      <c r="AX216" s="175" t="s">
        <v>5</v>
      </c>
      <c r="AY216" s="176" t="s">
        <v>116</v>
      </c>
    </row>
    <row r="217" spans="2:65" s="2" customFormat="1" ht="24.15" customHeight="1">
      <c r="B217" s="3"/>
      <c r="C217" s="141" t="s">
        <v>688</v>
      </c>
      <c r="D217" s="141" t="s">
        <v>117</v>
      </c>
      <c r="E217" s="140" t="s">
        <v>580</v>
      </c>
      <c r="F217" s="139" t="s">
        <v>579</v>
      </c>
      <c r="G217" s="138" t="s">
        <v>190</v>
      </c>
      <c r="H217" s="137">
        <v>40.85</v>
      </c>
      <c r="I217" s="136"/>
      <c r="J217" s="135">
        <f>ROUND(I217*H217,2)</f>
        <v>0</v>
      </c>
      <c r="K217" s="134"/>
      <c r="L217" s="3"/>
      <c r="M217" s="133" t="s">
        <v>1</v>
      </c>
      <c r="N217" s="132" t="s">
        <v>74</v>
      </c>
      <c r="P217" s="131">
        <f>O217*H217</f>
        <v>0</v>
      </c>
      <c r="Q217" s="131">
        <v>0</v>
      </c>
      <c r="R217" s="131">
        <f>Q217*H217</f>
        <v>0</v>
      </c>
      <c r="S217" s="131">
        <v>0</v>
      </c>
      <c r="T217" s="130">
        <f>S217*H217</f>
        <v>0</v>
      </c>
      <c r="AR217" s="128" t="s">
        <v>129</v>
      </c>
      <c r="AT217" s="128" t="s">
        <v>117</v>
      </c>
      <c r="AU217" s="128" t="s">
        <v>0</v>
      </c>
      <c r="AY217" s="103" t="s">
        <v>116</v>
      </c>
      <c r="BE217" s="129">
        <f>IF(N217="základní",J217,0)</f>
        <v>0</v>
      </c>
      <c r="BF217" s="129">
        <f>IF(N217="snížená",J217,0)</f>
        <v>0</v>
      </c>
      <c r="BG217" s="129">
        <f>IF(N217="zákl. přenesená",J217,0)</f>
        <v>0</v>
      </c>
      <c r="BH217" s="129">
        <f>IF(N217="sníž. přenesená",J217,0)</f>
        <v>0</v>
      </c>
      <c r="BI217" s="129">
        <f>IF(N217="nulová",J217,0)</f>
        <v>0</v>
      </c>
      <c r="BJ217" s="103" t="s">
        <v>5</v>
      </c>
      <c r="BK217" s="129">
        <f>ROUND(I217*H217,2)</f>
        <v>0</v>
      </c>
      <c r="BL217" s="103" t="s">
        <v>129</v>
      </c>
      <c r="BM217" s="128" t="s">
        <v>1642</v>
      </c>
    </row>
    <row r="218" spans="2:65" s="2" customFormat="1" ht="34.799999999999997">
      <c r="B218" s="3"/>
      <c r="D218" s="127" t="s">
        <v>112</v>
      </c>
      <c r="F218" s="126" t="s">
        <v>577</v>
      </c>
      <c r="I218" s="122"/>
      <c r="L218" s="3"/>
      <c r="M218" s="125"/>
      <c r="T218" s="62"/>
      <c r="AT218" s="103" t="s">
        <v>112</v>
      </c>
      <c r="AU218" s="103" t="s">
        <v>0</v>
      </c>
    </row>
    <row r="219" spans="2:65" s="2" customFormat="1">
      <c r="B219" s="3"/>
      <c r="D219" s="124" t="s">
        <v>110</v>
      </c>
      <c r="F219" s="123" t="s">
        <v>576</v>
      </c>
      <c r="I219" s="122"/>
      <c r="L219" s="3"/>
      <c r="M219" s="125"/>
      <c r="T219" s="62"/>
      <c r="AT219" s="103" t="s">
        <v>110</v>
      </c>
      <c r="AU219" s="103" t="s">
        <v>0</v>
      </c>
    </row>
    <row r="220" spans="2:65" s="2" customFormat="1" ht="135">
      <c r="B220" s="3"/>
      <c r="D220" s="127" t="s">
        <v>233</v>
      </c>
      <c r="F220" s="174" t="s">
        <v>1641</v>
      </c>
      <c r="I220" s="122"/>
      <c r="L220" s="3"/>
      <c r="M220" s="125"/>
      <c r="T220" s="62"/>
      <c r="AT220" s="103" t="s">
        <v>233</v>
      </c>
      <c r="AU220" s="103" t="s">
        <v>0</v>
      </c>
    </row>
    <row r="221" spans="2:65" s="155" customFormat="1">
      <c r="B221" s="159"/>
      <c r="D221" s="127" t="s">
        <v>154</v>
      </c>
      <c r="E221" s="156" t="s">
        <v>1</v>
      </c>
      <c r="F221" s="162" t="s">
        <v>1640</v>
      </c>
      <c r="H221" s="161">
        <v>37.35</v>
      </c>
      <c r="I221" s="160"/>
      <c r="L221" s="159"/>
      <c r="M221" s="158"/>
      <c r="T221" s="157"/>
      <c r="AT221" s="156" t="s">
        <v>154</v>
      </c>
      <c r="AU221" s="156" t="s">
        <v>0</v>
      </c>
      <c r="AV221" s="155" t="s">
        <v>0</v>
      </c>
      <c r="AW221" s="155" t="s">
        <v>82</v>
      </c>
      <c r="AX221" s="155" t="s">
        <v>38</v>
      </c>
      <c r="AY221" s="156" t="s">
        <v>116</v>
      </c>
    </row>
    <row r="222" spans="2:65" s="155" customFormat="1">
      <c r="B222" s="159"/>
      <c r="D222" s="127" t="s">
        <v>154</v>
      </c>
      <c r="E222" s="156" t="s">
        <v>1</v>
      </c>
      <c r="F222" s="162" t="s">
        <v>1639</v>
      </c>
      <c r="H222" s="161">
        <v>3.5</v>
      </c>
      <c r="I222" s="160"/>
      <c r="L222" s="159"/>
      <c r="M222" s="158"/>
      <c r="T222" s="157"/>
      <c r="AT222" s="156" t="s">
        <v>154</v>
      </c>
      <c r="AU222" s="156" t="s">
        <v>0</v>
      </c>
      <c r="AV222" s="155" t="s">
        <v>0</v>
      </c>
      <c r="AW222" s="155" t="s">
        <v>82</v>
      </c>
      <c r="AX222" s="155" t="s">
        <v>38</v>
      </c>
      <c r="AY222" s="156" t="s">
        <v>116</v>
      </c>
    </row>
    <row r="223" spans="2:65" s="175" customFormat="1">
      <c r="B223" s="179"/>
      <c r="D223" s="127" t="s">
        <v>154</v>
      </c>
      <c r="E223" s="176" t="s">
        <v>1</v>
      </c>
      <c r="F223" s="182" t="s">
        <v>414</v>
      </c>
      <c r="H223" s="181">
        <v>40.85</v>
      </c>
      <c r="I223" s="180"/>
      <c r="L223" s="179"/>
      <c r="M223" s="178"/>
      <c r="T223" s="177"/>
      <c r="AT223" s="176" t="s">
        <v>154</v>
      </c>
      <c r="AU223" s="176" t="s">
        <v>0</v>
      </c>
      <c r="AV223" s="175" t="s">
        <v>129</v>
      </c>
      <c r="AW223" s="175" t="s">
        <v>82</v>
      </c>
      <c r="AX223" s="175" t="s">
        <v>5</v>
      </c>
      <c r="AY223" s="176" t="s">
        <v>116</v>
      </c>
    </row>
    <row r="224" spans="2:65" s="2" customFormat="1" ht="24.15" customHeight="1">
      <c r="B224" s="3"/>
      <c r="C224" s="141" t="s">
        <v>681</v>
      </c>
      <c r="D224" s="141" t="s">
        <v>117</v>
      </c>
      <c r="E224" s="140" t="s">
        <v>540</v>
      </c>
      <c r="F224" s="139" t="s">
        <v>539</v>
      </c>
      <c r="G224" s="138" t="s">
        <v>183</v>
      </c>
      <c r="H224" s="137">
        <v>90</v>
      </c>
      <c r="I224" s="136"/>
      <c r="J224" s="135">
        <f>ROUND(I224*H224,2)</f>
        <v>0</v>
      </c>
      <c r="K224" s="134"/>
      <c r="L224" s="3"/>
      <c r="M224" s="133" t="s">
        <v>1</v>
      </c>
      <c r="N224" s="132" t="s">
        <v>74</v>
      </c>
      <c r="P224" s="131">
        <f>O224*H224</f>
        <v>0</v>
      </c>
      <c r="Q224" s="131">
        <v>0</v>
      </c>
      <c r="R224" s="131">
        <f>Q224*H224</f>
        <v>0</v>
      </c>
      <c r="S224" s="131">
        <v>0</v>
      </c>
      <c r="T224" s="130">
        <f>S224*H224</f>
        <v>0</v>
      </c>
      <c r="AR224" s="128" t="s">
        <v>129</v>
      </c>
      <c r="AT224" s="128" t="s">
        <v>117</v>
      </c>
      <c r="AU224" s="128" t="s">
        <v>0</v>
      </c>
      <c r="AY224" s="103" t="s">
        <v>116</v>
      </c>
      <c r="BE224" s="129">
        <f>IF(N224="základní",J224,0)</f>
        <v>0</v>
      </c>
      <c r="BF224" s="129">
        <f>IF(N224="snížená",J224,0)</f>
        <v>0</v>
      </c>
      <c r="BG224" s="129">
        <f>IF(N224="zákl. přenesená",J224,0)</f>
        <v>0</v>
      </c>
      <c r="BH224" s="129">
        <f>IF(N224="sníž. přenesená",J224,0)</f>
        <v>0</v>
      </c>
      <c r="BI224" s="129">
        <f>IF(N224="nulová",J224,0)</f>
        <v>0</v>
      </c>
      <c r="BJ224" s="103" t="s">
        <v>5</v>
      </c>
      <c r="BK224" s="129">
        <f>ROUND(I224*H224,2)</f>
        <v>0</v>
      </c>
      <c r="BL224" s="103" t="s">
        <v>129</v>
      </c>
      <c r="BM224" s="128" t="s">
        <v>1638</v>
      </c>
    </row>
    <row r="225" spans="2:65" s="2" customFormat="1" ht="17.399999999999999">
      <c r="B225" s="3"/>
      <c r="D225" s="127" t="s">
        <v>112</v>
      </c>
      <c r="F225" s="126" t="s">
        <v>537</v>
      </c>
      <c r="I225" s="122"/>
      <c r="L225" s="3"/>
      <c r="M225" s="125"/>
      <c r="T225" s="62"/>
      <c r="AT225" s="103" t="s">
        <v>112</v>
      </c>
      <c r="AU225" s="103" t="s">
        <v>0</v>
      </c>
    </row>
    <row r="226" spans="2:65" s="2" customFormat="1">
      <c r="B226" s="3"/>
      <c r="D226" s="124" t="s">
        <v>110</v>
      </c>
      <c r="F226" s="123" t="s">
        <v>536</v>
      </c>
      <c r="I226" s="122"/>
      <c r="L226" s="3"/>
      <c r="M226" s="125"/>
      <c r="T226" s="62"/>
      <c r="AT226" s="103" t="s">
        <v>110</v>
      </c>
      <c r="AU226" s="103" t="s">
        <v>0</v>
      </c>
    </row>
    <row r="227" spans="2:65" s="155" customFormat="1">
      <c r="B227" s="159"/>
      <c r="D227" s="127" t="s">
        <v>154</v>
      </c>
      <c r="E227" s="156" t="s">
        <v>1</v>
      </c>
      <c r="F227" s="162" t="s">
        <v>1637</v>
      </c>
      <c r="H227" s="161">
        <v>90</v>
      </c>
      <c r="I227" s="160"/>
      <c r="L227" s="159"/>
      <c r="M227" s="158"/>
      <c r="T227" s="157"/>
      <c r="AT227" s="156" t="s">
        <v>154</v>
      </c>
      <c r="AU227" s="156" t="s">
        <v>0</v>
      </c>
      <c r="AV227" s="155" t="s">
        <v>0</v>
      </c>
      <c r="AW227" s="155" t="s">
        <v>82</v>
      </c>
      <c r="AX227" s="155" t="s">
        <v>5</v>
      </c>
      <c r="AY227" s="156" t="s">
        <v>116</v>
      </c>
    </row>
    <row r="228" spans="2:65" s="2" customFormat="1" ht="16.5" customHeight="1">
      <c r="B228" s="3"/>
      <c r="C228" s="173" t="s">
        <v>675</v>
      </c>
      <c r="D228" s="173" t="s">
        <v>125</v>
      </c>
      <c r="E228" s="172" t="s">
        <v>569</v>
      </c>
      <c r="F228" s="171" t="s">
        <v>567</v>
      </c>
      <c r="G228" s="170" t="s">
        <v>130</v>
      </c>
      <c r="H228" s="169">
        <v>81.7</v>
      </c>
      <c r="I228" s="168"/>
      <c r="J228" s="167">
        <f>ROUND(I228*H228,2)</f>
        <v>0</v>
      </c>
      <c r="K228" s="166"/>
      <c r="L228" s="165"/>
      <c r="M228" s="164" t="s">
        <v>1</v>
      </c>
      <c r="N228" s="163" t="s">
        <v>74</v>
      </c>
      <c r="P228" s="131">
        <f>O228*H228</f>
        <v>0</v>
      </c>
      <c r="Q228" s="131">
        <v>0</v>
      </c>
      <c r="R228" s="131">
        <f>Q228*H228</f>
        <v>0</v>
      </c>
      <c r="S228" s="131">
        <v>0</v>
      </c>
      <c r="T228" s="130">
        <f>S228*H228</f>
        <v>0</v>
      </c>
      <c r="AR228" s="128" t="s">
        <v>213</v>
      </c>
      <c r="AT228" s="128" t="s">
        <v>125</v>
      </c>
      <c r="AU228" s="128" t="s">
        <v>0</v>
      </c>
      <c r="AY228" s="103" t="s">
        <v>116</v>
      </c>
      <c r="BE228" s="129">
        <f>IF(N228="základní",J228,0)</f>
        <v>0</v>
      </c>
      <c r="BF228" s="129">
        <f>IF(N228="snížená",J228,0)</f>
        <v>0</v>
      </c>
      <c r="BG228" s="129">
        <f>IF(N228="zákl. přenesená",J228,0)</f>
        <v>0</v>
      </c>
      <c r="BH228" s="129">
        <f>IF(N228="sníž. přenesená",J228,0)</f>
        <v>0</v>
      </c>
      <c r="BI228" s="129">
        <f>IF(N228="nulová",J228,0)</f>
        <v>0</v>
      </c>
      <c r="BJ228" s="103" t="s">
        <v>5</v>
      </c>
      <c r="BK228" s="129">
        <f>ROUND(I228*H228,2)</f>
        <v>0</v>
      </c>
      <c r="BL228" s="103" t="s">
        <v>129</v>
      </c>
      <c r="BM228" s="128" t="s">
        <v>1636</v>
      </c>
    </row>
    <row r="229" spans="2:65" s="2" customFormat="1">
      <c r="B229" s="3"/>
      <c r="D229" s="127" t="s">
        <v>112</v>
      </c>
      <c r="F229" s="126" t="s">
        <v>567</v>
      </c>
      <c r="I229" s="122"/>
      <c r="L229" s="3"/>
      <c r="M229" s="125"/>
      <c r="T229" s="62"/>
      <c r="AT229" s="103" t="s">
        <v>112</v>
      </c>
      <c r="AU229" s="103" t="s">
        <v>0</v>
      </c>
    </row>
    <row r="230" spans="2:65" s="155" customFormat="1">
      <c r="B230" s="159"/>
      <c r="D230" s="127" t="s">
        <v>154</v>
      </c>
      <c r="E230" s="156" t="s">
        <v>1</v>
      </c>
      <c r="F230" s="162" t="s">
        <v>1635</v>
      </c>
      <c r="H230" s="161">
        <v>81.7</v>
      </c>
      <c r="I230" s="160"/>
      <c r="L230" s="159"/>
      <c r="M230" s="158"/>
      <c r="T230" s="157"/>
      <c r="AT230" s="156" t="s">
        <v>154</v>
      </c>
      <c r="AU230" s="156" t="s">
        <v>0</v>
      </c>
      <c r="AV230" s="155" t="s">
        <v>0</v>
      </c>
      <c r="AW230" s="155" t="s">
        <v>82</v>
      </c>
      <c r="AX230" s="155" t="s">
        <v>5</v>
      </c>
      <c r="AY230" s="156" t="s">
        <v>116</v>
      </c>
    </row>
    <row r="231" spans="2:65" s="2" customFormat="1" ht="16.5" customHeight="1">
      <c r="B231" s="3"/>
      <c r="C231" s="173" t="s">
        <v>668</v>
      </c>
      <c r="D231" s="173" t="s">
        <v>125</v>
      </c>
      <c r="E231" s="172" t="s">
        <v>590</v>
      </c>
      <c r="F231" s="171" t="s">
        <v>588</v>
      </c>
      <c r="G231" s="170" t="s">
        <v>130</v>
      </c>
      <c r="H231" s="169">
        <v>224.3</v>
      </c>
      <c r="I231" s="168"/>
      <c r="J231" s="167">
        <f>ROUND(I231*H231,2)</f>
        <v>0</v>
      </c>
      <c r="K231" s="166"/>
      <c r="L231" s="165"/>
      <c r="M231" s="164" t="s">
        <v>1</v>
      </c>
      <c r="N231" s="163" t="s">
        <v>74</v>
      </c>
      <c r="P231" s="131">
        <f>O231*H231</f>
        <v>0</v>
      </c>
      <c r="Q231" s="131">
        <v>0</v>
      </c>
      <c r="R231" s="131">
        <f>Q231*H231</f>
        <v>0</v>
      </c>
      <c r="S231" s="131">
        <v>0</v>
      </c>
      <c r="T231" s="130">
        <f>S231*H231</f>
        <v>0</v>
      </c>
      <c r="AR231" s="128" t="s">
        <v>213</v>
      </c>
      <c r="AT231" s="128" t="s">
        <v>125</v>
      </c>
      <c r="AU231" s="128" t="s">
        <v>0</v>
      </c>
      <c r="AY231" s="103" t="s">
        <v>116</v>
      </c>
      <c r="BE231" s="129">
        <f>IF(N231="základní",J231,0)</f>
        <v>0</v>
      </c>
      <c r="BF231" s="129">
        <f>IF(N231="snížená",J231,0)</f>
        <v>0</v>
      </c>
      <c r="BG231" s="129">
        <f>IF(N231="zákl. přenesená",J231,0)</f>
        <v>0</v>
      </c>
      <c r="BH231" s="129">
        <f>IF(N231="sníž. přenesená",J231,0)</f>
        <v>0</v>
      </c>
      <c r="BI231" s="129">
        <f>IF(N231="nulová",J231,0)</f>
        <v>0</v>
      </c>
      <c r="BJ231" s="103" t="s">
        <v>5</v>
      </c>
      <c r="BK231" s="129">
        <f>ROUND(I231*H231,2)</f>
        <v>0</v>
      </c>
      <c r="BL231" s="103" t="s">
        <v>129</v>
      </c>
      <c r="BM231" s="128" t="s">
        <v>1634</v>
      </c>
    </row>
    <row r="232" spans="2:65" s="2" customFormat="1">
      <c r="B232" s="3"/>
      <c r="D232" s="127" t="s">
        <v>112</v>
      </c>
      <c r="F232" s="126" t="s">
        <v>588</v>
      </c>
      <c r="I232" s="122"/>
      <c r="L232" s="3"/>
      <c r="M232" s="125"/>
      <c r="T232" s="62"/>
      <c r="AT232" s="103" t="s">
        <v>112</v>
      </c>
      <c r="AU232" s="103" t="s">
        <v>0</v>
      </c>
    </row>
    <row r="233" spans="2:65" s="2" customFormat="1" ht="36">
      <c r="B233" s="3"/>
      <c r="D233" s="127" t="s">
        <v>233</v>
      </c>
      <c r="F233" s="174" t="s">
        <v>1633</v>
      </c>
      <c r="I233" s="122"/>
      <c r="L233" s="3"/>
      <c r="M233" s="125"/>
      <c r="T233" s="62"/>
      <c r="AT233" s="103" t="s">
        <v>233</v>
      </c>
      <c r="AU233" s="103" t="s">
        <v>0</v>
      </c>
    </row>
    <row r="234" spans="2:65" s="155" customFormat="1">
      <c r="B234" s="159"/>
      <c r="D234" s="127" t="s">
        <v>154</v>
      </c>
      <c r="E234" s="156" t="s">
        <v>1</v>
      </c>
      <c r="F234" s="162" t="s">
        <v>1632</v>
      </c>
      <c r="H234" s="161">
        <v>224.3</v>
      </c>
      <c r="I234" s="160"/>
      <c r="L234" s="159"/>
      <c r="M234" s="158"/>
      <c r="T234" s="157"/>
      <c r="AT234" s="156" t="s">
        <v>154</v>
      </c>
      <c r="AU234" s="156" t="s">
        <v>0</v>
      </c>
      <c r="AV234" s="155" t="s">
        <v>0</v>
      </c>
      <c r="AW234" s="155" t="s">
        <v>82</v>
      </c>
      <c r="AX234" s="155" t="s">
        <v>5</v>
      </c>
      <c r="AY234" s="156" t="s">
        <v>116</v>
      </c>
    </row>
    <row r="235" spans="2:65" s="142" customFormat="1" ht="22.8" customHeight="1">
      <c r="B235" s="149"/>
      <c r="D235" s="144" t="s">
        <v>34</v>
      </c>
      <c r="E235" s="152" t="s">
        <v>121</v>
      </c>
      <c r="F235" s="152" t="s">
        <v>503</v>
      </c>
      <c r="I235" s="151"/>
      <c r="J235" s="150">
        <f>BK235</f>
        <v>0</v>
      </c>
      <c r="L235" s="149"/>
      <c r="M235" s="148"/>
      <c r="P235" s="147">
        <f>SUM(P236:P241)</f>
        <v>0</v>
      </c>
      <c r="R235" s="147">
        <f>SUM(R236:R241)</f>
        <v>0</v>
      </c>
      <c r="T235" s="146">
        <f>SUM(T236:T241)</f>
        <v>0</v>
      </c>
      <c r="AR235" s="144" t="s">
        <v>5</v>
      </c>
      <c r="AT235" s="145" t="s">
        <v>34</v>
      </c>
      <c r="AU235" s="145" t="s">
        <v>5</v>
      </c>
      <c r="AY235" s="144" t="s">
        <v>116</v>
      </c>
      <c r="BK235" s="143">
        <f>SUM(BK236:BK241)</f>
        <v>0</v>
      </c>
    </row>
    <row r="236" spans="2:65" s="2" customFormat="1" ht="16.5" customHeight="1">
      <c r="B236" s="3"/>
      <c r="C236" s="141" t="s">
        <v>661</v>
      </c>
      <c r="D236" s="141" t="s">
        <v>117</v>
      </c>
      <c r="E236" s="140" t="s">
        <v>501</v>
      </c>
      <c r="F236" s="139" t="s">
        <v>500</v>
      </c>
      <c r="G236" s="138" t="s">
        <v>118</v>
      </c>
      <c r="H236" s="137">
        <v>90</v>
      </c>
      <c r="I236" s="136"/>
      <c r="J236" s="135">
        <f>ROUND(I236*H236,2)</f>
        <v>0</v>
      </c>
      <c r="K236" s="134"/>
      <c r="L236" s="3"/>
      <c r="M236" s="133" t="s">
        <v>1</v>
      </c>
      <c r="N236" s="132" t="s">
        <v>74</v>
      </c>
      <c r="P236" s="131">
        <f>O236*H236</f>
        <v>0</v>
      </c>
      <c r="Q236" s="131">
        <v>0</v>
      </c>
      <c r="R236" s="131">
        <f>Q236*H236</f>
        <v>0</v>
      </c>
      <c r="S236" s="131">
        <v>0</v>
      </c>
      <c r="T236" s="130">
        <f>S236*H236</f>
        <v>0</v>
      </c>
      <c r="AR236" s="128" t="s">
        <v>129</v>
      </c>
      <c r="AT236" s="128" t="s">
        <v>117</v>
      </c>
      <c r="AU236" s="128" t="s">
        <v>0</v>
      </c>
      <c r="AY236" s="103" t="s">
        <v>116</v>
      </c>
      <c r="BE236" s="129">
        <f>IF(N236="základní",J236,0)</f>
        <v>0</v>
      </c>
      <c r="BF236" s="129">
        <f>IF(N236="snížená",J236,0)</f>
        <v>0</v>
      </c>
      <c r="BG236" s="129">
        <f>IF(N236="zákl. přenesená",J236,0)</f>
        <v>0</v>
      </c>
      <c r="BH236" s="129">
        <f>IF(N236="sníž. přenesená",J236,0)</f>
        <v>0</v>
      </c>
      <c r="BI236" s="129">
        <f>IF(N236="nulová",J236,0)</f>
        <v>0</v>
      </c>
      <c r="BJ236" s="103" t="s">
        <v>5</v>
      </c>
      <c r="BK236" s="129">
        <f>ROUND(I236*H236,2)</f>
        <v>0</v>
      </c>
      <c r="BL236" s="103" t="s">
        <v>129</v>
      </c>
      <c r="BM236" s="128" t="s">
        <v>1631</v>
      </c>
    </row>
    <row r="237" spans="2:65" s="2" customFormat="1">
      <c r="B237" s="3"/>
      <c r="D237" s="127" t="s">
        <v>112</v>
      </c>
      <c r="F237" s="126" t="s">
        <v>498</v>
      </c>
      <c r="I237" s="122"/>
      <c r="L237" s="3"/>
      <c r="M237" s="125"/>
      <c r="T237" s="62"/>
      <c r="AT237" s="103" t="s">
        <v>112</v>
      </c>
      <c r="AU237" s="103" t="s">
        <v>0</v>
      </c>
    </row>
    <row r="238" spans="2:65" s="2" customFormat="1">
      <c r="B238" s="3"/>
      <c r="D238" s="124" t="s">
        <v>110</v>
      </c>
      <c r="F238" s="123" t="s">
        <v>497</v>
      </c>
      <c r="I238" s="122"/>
      <c r="L238" s="3"/>
      <c r="M238" s="125"/>
      <c r="T238" s="62"/>
      <c r="AT238" s="103" t="s">
        <v>110</v>
      </c>
      <c r="AU238" s="103" t="s">
        <v>0</v>
      </c>
    </row>
    <row r="239" spans="2:65" s="2" customFormat="1" ht="21.75" customHeight="1">
      <c r="B239" s="3"/>
      <c r="C239" s="141" t="s">
        <v>653</v>
      </c>
      <c r="D239" s="141" t="s">
        <v>117</v>
      </c>
      <c r="E239" s="140" t="s">
        <v>495</v>
      </c>
      <c r="F239" s="139" t="s">
        <v>494</v>
      </c>
      <c r="G239" s="138" t="s">
        <v>118</v>
      </c>
      <c r="H239" s="137">
        <v>90</v>
      </c>
      <c r="I239" s="136"/>
      <c r="J239" s="135">
        <f>ROUND(I239*H239,2)</f>
        <v>0</v>
      </c>
      <c r="K239" s="134"/>
      <c r="L239" s="3"/>
      <c r="M239" s="133" t="s">
        <v>1</v>
      </c>
      <c r="N239" s="132" t="s">
        <v>74</v>
      </c>
      <c r="P239" s="131">
        <f>O239*H239</f>
        <v>0</v>
      </c>
      <c r="Q239" s="131">
        <v>0</v>
      </c>
      <c r="R239" s="131">
        <f>Q239*H239</f>
        <v>0</v>
      </c>
      <c r="S239" s="131">
        <v>0</v>
      </c>
      <c r="T239" s="130">
        <f>S239*H239</f>
        <v>0</v>
      </c>
      <c r="AR239" s="128" t="s">
        <v>129</v>
      </c>
      <c r="AT239" s="128" t="s">
        <v>117</v>
      </c>
      <c r="AU239" s="128" t="s">
        <v>0</v>
      </c>
      <c r="AY239" s="103" t="s">
        <v>116</v>
      </c>
      <c r="BE239" s="129">
        <f>IF(N239="základní",J239,0)</f>
        <v>0</v>
      </c>
      <c r="BF239" s="129">
        <f>IF(N239="snížená",J239,0)</f>
        <v>0</v>
      </c>
      <c r="BG239" s="129">
        <f>IF(N239="zákl. přenesená",J239,0)</f>
        <v>0</v>
      </c>
      <c r="BH239" s="129">
        <f>IF(N239="sníž. přenesená",J239,0)</f>
        <v>0</v>
      </c>
      <c r="BI239" s="129">
        <f>IF(N239="nulová",J239,0)</f>
        <v>0</v>
      </c>
      <c r="BJ239" s="103" t="s">
        <v>5</v>
      </c>
      <c r="BK239" s="129">
        <f>ROUND(I239*H239,2)</f>
        <v>0</v>
      </c>
      <c r="BL239" s="103" t="s">
        <v>129</v>
      </c>
      <c r="BM239" s="128" t="s">
        <v>1630</v>
      </c>
    </row>
    <row r="240" spans="2:65" s="2" customFormat="1">
      <c r="B240" s="3"/>
      <c r="D240" s="127" t="s">
        <v>112</v>
      </c>
      <c r="F240" s="126" t="s">
        <v>492</v>
      </c>
      <c r="I240" s="122"/>
      <c r="L240" s="3"/>
      <c r="M240" s="125"/>
      <c r="T240" s="62"/>
      <c r="AT240" s="103" t="s">
        <v>112</v>
      </c>
      <c r="AU240" s="103" t="s">
        <v>0</v>
      </c>
    </row>
    <row r="241" spans="2:65" s="2" customFormat="1">
      <c r="B241" s="3"/>
      <c r="D241" s="124" t="s">
        <v>110</v>
      </c>
      <c r="F241" s="123" t="s">
        <v>491</v>
      </c>
      <c r="I241" s="122"/>
      <c r="L241" s="3"/>
      <c r="M241" s="125"/>
      <c r="T241" s="62"/>
      <c r="AT241" s="103" t="s">
        <v>110</v>
      </c>
      <c r="AU241" s="103" t="s">
        <v>0</v>
      </c>
    </row>
    <row r="242" spans="2:65" s="142" customFormat="1" ht="22.8" customHeight="1">
      <c r="B242" s="149"/>
      <c r="D242" s="144" t="s">
        <v>34</v>
      </c>
      <c r="E242" s="152" t="s">
        <v>129</v>
      </c>
      <c r="F242" s="152" t="s">
        <v>490</v>
      </c>
      <c r="I242" s="151"/>
      <c r="J242" s="150">
        <f>BK242</f>
        <v>0</v>
      </c>
      <c r="L242" s="149"/>
      <c r="M242" s="148"/>
      <c r="P242" s="147">
        <f>SUM(P243:P247)</f>
        <v>0</v>
      </c>
      <c r="R242" s="147">
        <f>SUM(R243:R247)</f>
        <v>17.016930000000002</v>
      </c>
      <c r="T242" s="146">
        <f>SUM(T243:T247)</f>
        <v>0</v>
      </c>
      <c r="AR242" s="144" t="s">
        <v>5</v>
      </c>
      <c r="AT242" s="145" t="s">
        <v>34</v>
      </c>
      <c r="AU242" s="145" t="s">
        <v>5</v>
      </c>
      <c r="AY242" s="144" t="s">
        <v>116</v>
      </c>
      <c r="BK242" s="143">
        <f>SUM(BK243:BK247)</f>
        <v>0</v>
      </c>
    </row>
    <row r="243" spans="2:65" s="2" customFormat="1" ht="16.5" customHeight="1">
      <c r="B243" s="3"/>
      <c r="C243" s="141" t="s">
        <v>642</v>
      </c>
      <c r="D243" s="141" t="s">
        <v>117</v>
      </c>
      <c r="E243" s="140" t="s">
        <v>488</v>
      </c>
      <c r="F243" s="139" t="s">
        <v>487</v>
      </c>
      <c r="G243" s="138" t="s">
        <v>190</v>
      </c>
      <c r="H243" s="137">
        <v>9</v>
      </c>
      <c r="I243" s="136"/>
      <c r="J243" s="135">
        <f>ROUND(I243*H243,2)</f>
        <v>0</v>
      </c>
      <c r="K243" s="134"/>
      <c r="L243" s="3"/>
      <c r="M243" s="133" t="s">
        <v>1</v>
      </c>
      <c r="N243" s="132" t="s">
        <v>74</v>
      </c>
      <c r="P243" s="131">
        <f>O243*H243</f>
        <v>0</v>
      </c>
      <c r="Q243" s="131">
        <v>1.8907700000000001</v>
      </c>
      <c r="R243" s="131">
        <f>Q243*H243</f>
        <v>17.016930000000002</v>
      </c>
      <c r="S243" s="131">
        <v>0</v>
      </c>
      <c r="T243" s="130">
        <f>S243*H243</f>
        <v>0</v>
      </c>
      <c r="AR243" s="128" t="s">
        <v>129</v>
      </c>
      <c r="AT243" s="128" t="s">
        <v>117</v>
      </c>
      <c r="AU243" s="128" t="s">
        <v>0</v>
      </c>
      <c r="AY243" s="103" t="s">
        <v>116</v>
      </c>
      <c r="BE243" s="129">
        <f>IF(N243="základní",J243,0)</f>
        <v>0</v>
      </c>
      <c r="BF243" s="129">
        <f>IF(N243="snížená",J243,0)</f>
        <v>0</v>
      </c>
      <c r="BG243" s="129">
        <f>IF(N243="zákl. přenesená",J243,0)</f>
        <v>0</v>
      </c>
      <c r="BH243" s="129">
        <f>IF(N243="sníž. přenesená",J243,0)</f>
        <v>0</v>
      </c>
      <c r="BI243" s="129">
        <f>IF(N243="nulová",J243,0)</f>
        <v>0</v>
      </c>
      <c r="BJ243" s="103" t="s">
        <v>5</v>
      </c>
      <c r="BK243" s="129">
        <f>ROUND(I243*H243,2)</f>
        <v>0</v>
      </c>
      <c r="BL243" s="103" t="s">
        <v>129</v>
      </c>
      <c r="BM243" s="128" t="s">
        <v>1629</v>
      </c>
    </row>
    <row r="244" spans="2:65" s="2" customFormat="1" ht="17.399999999999999">
      <c r="B244" s="3"/>
      <c r="D244" s="127" t="s">
        <v>112</v>
      </c>
      <c r="F244" s="126" t="s">
        <v>485</v>
      </c>
      <c r="I244" s="122"/>
      <c r="L244" s="3"/>
      <c r="M244" s="125"/>
      <c r="T244" s="62"/>
      <c r="AT244" s="103" t="s">
        <v>112</v>
      </c>
      <c r="AU244" s="103" t="s">
        <v>0</v>
      </c>
    </row>
    <row r="245" spans="2:65" s="2" customFormat="1">
      <c r="B245" s="3"/>
      <c r="D245" s="124" t="s">
        <v>110</v>
      </c>
      <c r="F245" s="123" t="s">
        <v>484</v>
      </c>
      <c r="I245" s="122"/>
      <c r="L245" s="3"/>
      <c r="M245" s="125"/>
      <c r="T245" s="62"/>
      <c r="AT245" s="103" t="s">
        <v>110</v>
      </c>
      <c r="AU245" s="103" t="s">
        <v>0</v>
      </c>
    </row>
    <row r="246" spans="2:65" s="2" customFormat="1" ht="45">
      <c r="B246" s="3"/>
      <c r="D246" s="127" t="s">
        <v>233</v>
      </c>
      <c r="F246" s="174" t="s">
        <v>1628</v>
      </c>
      <c r="I246" s="122"/>
      <c r="L246" s="3"/>
      <c r="M246" s="125"/>
      <c r="T246" s="62"/>
      <c r="AT246" s="103" t="s">
        <v>233</v>
      </c>
      <c r="AU246" s="103" t="s">
        <v>0</v>
      </c>
    </row>
    <row r="247" spans="2:65" s="155" customFormat="1">
      <c r="B247" s="159"/>
      <c r="D247" s="127" t="s">
        <v>154</v>
      </c>
      <c r="E247" s="156" t="s">
        <v>1</v>
      </c>
      <c r="F247" s="162" t="s">
        <v>1627</v>
      </c>
      <c r="H247" s="161">
        <v>9</v>
      </c>
      <c r="I247" s="160"/>
      <c r="L247" s="159"/>
      <c r="M247" s="158"/>
      <c r="T247" s="157"/>
      <c r="AT247" s="156" t="s">
        <v>154</v>
      </c>
      <c r="AU247" s="156" t="s">
        <v>0</v>
      </c>
      <c r="AV247" s="155" t="s">
        <v>0</v>
      </c>
      <c r="AW247" s="155" t="s">
        <v>82</v>
      </c>
      <c r="AX247" s="155" t="s">
        <v>5</v>
      </c>
      <c r="AY247" s="156" t="s">
        <v>116</v>
      </c>
    </row>
    <row r="248" spans="2:65" s="142" customFormat="1" ht="22.8" customHeight="1">
      <c r="B248" s="149"/>
      <c r="D248" s="144" t="s">
        <v>34</v>
      </c>
      <c r="E248" s="152" t="s">
        <v>432</v>
      </c>
      <c r="F248" s="152" t="s">
        <v>431</v>
      </c>
      <c r="I248" s="151"/>
      <c r="J248" s="150">
        <f>BK248</f>
        <v>0</v>
      </c>
      <c r="L248" s="149"/>
      <c r="M248" s="148"/>
      <c r="P248" s="147">
        <f>SUM(P249:P256)</f>
        <v>0</v>
      </c>
      <c r="R248" s="147">
        <f>SUM(R249:R256)</f>
        <v>0</v>
      </c>
      <c r="T248" s="146">
        <f>SUM(T249:T256)</f>
        <v>0</v>
      </c>
      <c r="AR248" s="144" t="s">
        <v>5</v>
      </c>
      <c r="AT248" s="145" t="s">
        <v>34</v>
      </c>
      <c r="AU248" s="145" t="s">
        <v>5</v>
      </c>
      <c r="AY248" s="144" t="s">
        <v>116</v>
      </c>
      <c r="BK248" s="143">
        <f>SUM(BK249:BK256)</f>
        <v>0</v>
      </c>
    </row>
    <row r="249" spans="2:65" s="2" customFormat="1" ht="21.75" customHeight="1">
      <c r="B249" s="3"/>
      <c r="C249" s="141" t="s">
        <v>633</v>
      </c>
      <c r="D249" s="141" t="s">
        <v>117</v>
      </c>
      <c r="E249" s="140" t="s">
        <v>1626</v>
      </c>
      <c r="F249" s="139" t="s">
        <v>1625</v>
      </c>
      <c r="G249" s="138" t="s">
        <v>183</v>
      </c>
      <c r="H249" s="137">
        <v>57</v>
      </c>
      <c r="I249" s="136"/>
      <c r="J249" s="135">
        <f>ROUND(I249*H249,2)</f>
        <v>0</v>
      </c>
      <c r="K249" s="134"/>
      <c r="L249" s="3"/>
      <c r="M249" s="133" t="s">
        <v>1</v>
      </c>
      <c r="N249" s="132" t="s">
        <v>74</v>
      </c>
      <c r="P249" s="131">
        <f>O249*H249</f>
        <v>0</v>
      </c>
      <c r="Q249" s="131">
        <v>0</v>
      </c>
      <c r="R249" s="131">
        <f>Q249*H249</f>
        <v>0</v>
      </c>
      <c r="S249" s="131">
        <v>0</v>
      </c>
      <c r="T249" s="130">
        <f>S249*H249</f>
        <v>0</v>
      </c>
      <c r="AR249" s="128" t="s">
        <v>129</v>
      </c>
      <c r="AT249" s="128" t="s">
        <v>117</v>
      </c>
      <c r="AU249" s="128" t="s">
        <v>0</v>
      </c>
      <c r="AY249" s="103" t="s">
        <v>116</v>
      </c>
      <c r="BE249" s="129">
        <f>IF(N249="základní",J249,0)</f>
        <v>0</v>
      </c>
      <c r="BF249" s="129">
        <f>IF(N249="snížená",J249,0)</f>
        <v>0</v>
      </c>
      <c r="BG249" s="129">
        <f>IF(N249="zákl. přenesená",J249,0)</f>
        <v>0</v>
      </c>
      <c r="BH249" s="129">
        <f>IF(N249="sníž. přenesená",J249,0)</f>
        <v>0</v>
      </c>
      <c r="BI249" s="129">
        <f>IF(N249="nulová",J249,0)</f>
        <v>0</v>
      </c>
      <c r="BJ249" s="103" t="s">
        <v>5</v>
      </c>
      <c r="BK249" s="129">
        <f>ROUND(I249*H249,2)</f>
        <v>0</v>
      </c>
      <c r="BL249" s="103" t="s">
        <v>129</v>
      </c>
      <c r="BM249" s="128" t="s">
        <v>1624</v>
      </c>
    </row>
    <row r="250" spans="2:65" s="2" customFormat="1" ht="17.399999999999999">
      <c r="B250" s="3"/>
      <c r="D250" s="127" t="s">
        <v>112</v>
      </c>
      <c r="F250" s="126" t="s">
        <v>1623</v>
      </c>
      <c r="I250" s="122"/>
      <c r="L250" s="3"/>
      <c r="M250" s="125"/>
      <c r="T250" s="62"/>
      <c r="AT250" s="103" t="s">
        <v>112</v>
      </c>
      <c r="AU250" s="103" t="s">
        <v>0</v>
      </c>
    </row>
    <row r="251" spans="2:65" s="2" customFormat="1">
      <c r="B251" s="3"/>
      <c r="D251" s="124" t="s">
        <v>110</v>
      </c>
      <c r="F251" s="123" t="s">
        <v>1622</v>
      </c>
      <c r="I251" s="122"/>
      <c r="L251" s="3"/>
      <c r="M251" s="125"/>
      <c r="T251" s="62"/>
      <c r="AT251" s="103" t="s">
        <v>110</v>
      </c>
      <c r="AU251" s="103" t="s">
        <v>0</v>
      </c>
    </row>
    <row r="252" spans="2:65" s="155" customFormat="1">
      <c r="B252" s="159"/>
      <c r="D252" s="127" t="s">
        <v>154</v>
      </c>
      <c r="E252" s="156" t="s">
        <v>1</v>
      </c>
      <c r="F252" s="162" t="s">
        <v>1621</v>
      </c>
      <c r="H252" s="161">
        <v>57</v>
      </c>
      <c r="I252" s="160"/>
      <c r="L252" s="159"/>
      <c r="M252" s="158"/>
      <c r="T252" s="157"/>
      <c r="AT252" s="156" t="s">
        <v>154</v>
      </c>
      <c r="AU252" s="156" t="s">
        <v>0</v>
      </c>
      <c r="AV252" s="155" t="s">
        <v>0</v>
      </c>
      <c r="AW252" s="155" t="s">
        <v>82</v>
      </c>
      <c r="AX252" s="155" t="s">
        <v>5</v>
      </c>
      <c r="AY252" s="156" t="s">
        <v>116</v>
      </c>
    </row>
    <row r="253" spans="2:65" s="2" customFormat="1" ht="21.75" customHeight="1">
      <c r="B253" s="3"/>
      <c r="C253" s="141" t="s">
        <v>626</v>
      </c>
      <c r="D253" s="141" t="s">
        <v>117</v>
      </c>
      <c r="E253" s="140" t="s">
        <v>1435</v>
      </c>
      <c r="F253" s="139" t="s">
        <v>1434</v>
      </c>
      <c r="G253" s="138" t="s">
        <v>183</v>
      </c>
      <c r="H253" s="137">
        <v>33</v>
      </c>
      <c r="I253" s="136"/>
      <c r="J253" s="135">
        <f>ROUND(I253*H253,2)</f>
        <v>0</v>
      </c>
      <c r="K253" s="134"/>
      <c r="L253" s="3"/>
      <c r="M253" s="133" t="s">
        <v>1</v>
      </c>
      <c r="N253" s="132" t="s">
        <v>74</v>
      </c>
      <c r="P253" s="131">
        <f>O253*H253</f>
        <v>0</v>
      </c>
      <c r="Q253" s="131">
        <v>0</v>
      </c>
      <c r="R253" s="131">
        <f>Q253*H253</f>
        <v>0</v>
      </c>
      <c r="S253" s="131">
        <v>0</v>
      </c>
      <c r="T253" s="130">
        <f>S253*H253</f>
        <v>0</v>
      </c>
      <c r="AR253" s="128" t="s">
        <v>129</v>
      </c>
      <c r="AT253" s="128" t="s">
        <v>117</v>
      </c>
      <c r="AU253" s="128" t="s">
        <v>0</v>
      </c>
      <c r="AY253" s="103" t="s">
        <v>116</v>
      </c>
      <c r="BE253" s="129">
        <f>IF(N253="základní",J253,0)</f>
        <v>0</v>
      </c>
      <c r="BF253" s="129">
        <f>IF(N253="snížená",J253,0)</f>
        <v>0</v>
      </c>
      <c r="BG253" s="129">
        <f>IF(N253="zákl. přenesená",J253,0)</f>
        <v>0</v>
      </c>
      <c r="BH253" s="129">
        <f>IF(N253="sníž. přenesená",J253,0)</f>
        <v>0</v>
      </c>
      <c r="BI253" s="129">
        <f>IF(N253="nulová",J253,0)</f>
        <v>0</v>
      </c>
      <c r="BJ253" s="103" t="s">
        <v>5</v>
      </c>
      <c r="BK253" s="129">
        <f>ROUND(I253*H253,2)</f>
        <v>0</v>
      </c>
      <c r="BL253" s="103" t="s">
        <v>129</v>
      </c>
      <c r="BM253" s="128" t="s">
        <v>1620</v>
      </c>
    </row>
    <row r="254" spans="2:65" s="2" customFormat="1">
      <c r="B254" s="3"/>
      <c r="D254" s="127" t="s">
        <v>112</v>
      </c>
      <c r="F254" s="126" t="s">
        <v>1432</v>
      </c>
      <c r="I254" s="122"/>
      <c r="L254" s="3"/>
      <c r="M254" s="125"/>
      <c r="T254" s="62"/>
      <c r="AT254" s="103" t="s">
        <v>112</v>
      </c>
      <c r="AU254" s="103" t="s">
        <v>0</v>
      </c>
    </row>
    <row r="255" spans="2:65" s="2" customFormat="1">
      <c r="B255" s="3"/>
      <c r="D255" s="124" t="s">
        <v>110</v>
      </c>
      <c r="F255" s="123" t="s">
        <v>1431</v>
      </c>
      <c r="I255" s="122"/>
      <c r="L255" s="3"/>
      <c r="M255" s="125"/>
      <c r="T255" s="62"/>
      <c r="AT255" s="103" t="s">
        <v>110</v>
      </c>
      <c r="AU255" s="103" t="s">
        <v>0</v>
      </c>
    </row>
    <row r="256" spans="2:65" s="155" customFormat="1">
      <c r="B256" s="159"/>
      <c r="D256" s="127" t="s">
        <v>154</v>
      </c>
      <c r="E256" s="156" t="s">
        <v>1</v>
      </c>
      <c r="F256" s="162" t="s">
        <v>1619</v>
      </c>
      <c r="H256" s="161">
        <v>33</v>
      </c>
      <c r="I256" s="160"/>
      <c r="L256" s="159"/>
      <c r="M256" s="158"/>
      <c r="T256" s="157"/>
      <c r="AT256" s="156" t="s">
        <v>154</v>
      </c>
      <c r="AU256" s="156" t="s">
        <v>0</v>
      </c>
      <c r="AV256" s="155" t="s">
        <v>0</v>
      </c>
      <c r="AW256" s="155" t="s">
        <v>82</v>
      </c>
      <c r="AX256" s="155" t="s">
        <v>5</v>
      </c>
      <c r="AY256" s="156" t="s">
        <v>116</v>
      </c>
    </row>
    <row r="257" spans="2:65" s="142" customFormat="1" ht="22.8" customHeight="1">
      <c r="B257" s="149"/>
      <c r="D257" s="144" t="s">
        <v>34</v>
      </c>
      <c r="E257" s="152" t="s">
        <v>213</v>
      </c>
      <c r="F257" s="152" t="s">
        <v>903</v>
      </c>
      <c r="I257" s="151"/>
      <c r="J257" s="150">
        <f>BK257</f>
        <v>0</v>
      </c>
      <c r="L257" s="149"/>
      <c r="M257" s="148"/>
      <c r="P257" s="147">
        <f>SUM(P258:P302)</f>
        <v>0</v>
      </c>
      <c r="R257" s="147">
        <f>SUM(R258:R302)</f>
        <v>6.9068352000000006</v>
      </c>
      <c r="T257" s="146">
        <f>SUM(T258:T302)</f>
        <v>0</v>
      </c>
      <c r="AR257" s="144" t="s">
        <v>5</v>
      </c>
      <c r="AT257" s="145" t="s">
        <v>34</v>
      </c>
      <c r="AU257" s="145" t="s">
        <v>5</v>
      </c>
      <c r="AY257" s="144" t="s">
        <v>116</v>
      </c>
      <c r="BK257" s="143">
        <f>SUM(BK258:BK302)</f>
        <v>0</v>
      </c>
    </row>
    <row r="258" spans="2:65" s="2" customFormat="1" ht="24.15" customHeight="1">
      <c r="B258" s="3"/>
      <c r="C258" s="173" t="s">
        <v>620</v>
      </c>
      <c r="D258" s="173" t="s">
        <v>125</v>
      </c>
      <c r="E258" s="172" t="s">
        <v>1618</v>
      </c>
      <c r="F258" s="171" t="s">
        <v>1616</v>
      </c>
      <c r="G258" s="170" t="s">
        <v>118</v>
      </c>
      <c r="H258" s="169">
        <v>85.49</v>
      </c>
      <c r="I258" s="168"/>
      <c r="J258" s="167">
        <f>ROUND(I258*H258,2)</f>
        <v>0</v>
      </c>
      <c r="K258" s="166"/>
      <c r="L258" s="165"/>
      <c r="M258" s="164" t="s">
        <v>1</v>
      </c>
      <c r="N258" s="163" t="s">
        <v>74</v>
      </c>
      <c r="P258" s="131">
        <f>O258*H258</f>
        <v>0</v>
      </c>
      <c r="Q258" s="131">
        <v>4.3099999999999996E-3</v>
      </c>
      <c r="R258" s="131">
        <f>Q258*H258</f>
        <v>0.36846189999999995</v>
      </c>
      <c r="S258" s="131">
        <v>0</v>
      </c>
      <c r="T258" s="130">
        <f>S258*H258</f>
        <v>0</v>
      </c>
      <c r="AR258" s="128" t="s">
        <v>213</v>
      </c>
      <c r="AT258" s="128" t="s">
        <v>125</v>
      </c>
      <c r="AU258" s="128" t="s">
        <v>0</v>
      </c>
      <c r="AY258" s="103" t="s">
        <v>116</v>
      </c>
      <c r="BE258" s="129">
        <f>IF(N258="základní",J258,0)</f>
        <v>0</v>
      </c>
      <c r="BF258" s="129">
        <f>IF(N258="snížená",J258,0)</f>
        <v>0</v>
      </c>
      <c r="BG258" s="129">
        <f>IF(N258="zákl. přenesená",J258,0)</f>
        <v>0</v>
      </c>
      <c r="BH258" s="129">
        <f>IF(N258="sníž. přenesená",J258,0)</f>
        <v>0</v>
      </c>
      <c r="BI258" s="129">
        <f>IF(N258="nulová",J258,0)</f>
        <v>0</v>
      </c>
      <c r="BJ258" s="103" t="s">
        <v>5</v>
      </c>
      <c r="BK258" s="129">
        <f>ROUND(I258*H258,2)</f>
        <v>0</v>
      </c>
      <c r="BL258" s="103" t="s">
        <v>129</v>
      </c>
      <c r="BM258" s="128" t="s">
        <v>1617</v>
      </c>
    </row>
    <row r="259" spans="2:65" s="2" customFormat="1" ht="17.399999999999999">
      <c r="B259" s="3"/>
      <c r="D259" s="127" t="s">
        <v>112</v>
      </c>
      <c r="F259" s="126" t="s">
        <v>1616</v>
      </c>
      <c r="I259" s="122"/>
      <c r="L259" s="3"/>
      <c r="M259" s="125"/>
      <c r="T259" s="62"/>
      <c r="AT259" s="103" t="s">
        <v>112</v>
      </c>
      <c r="AU259" s="103" t="s">
        <v>0</v>
      </c>
    </row>
    <row r="260" spans="2:65" s="2" customFormat="1" ht="342">
      <c r="B260" s="3"/>
      <c r="D260" s="127" t="s">
        <v>233</v>
      </c>
      <c r="F260" s="174" t="s">
        <v>1611</v>
      </c>
      <c r="I260" s="122"/>
      <c r="L260" s="3"/>
      <c r="M260" s="125"/>
      <c r="T260" s="62"/>
      <c r="AT260" s="103" t="s">
        <v>233</v>
      </c>
      <c r="AU260" s="103" t="s">
        <v>0</v>
      </c>
    </row>
    <row r="261" spans="2:65" s="155" customFormat="1">
      <c r="B261" s="159"/>
      <c r="D261" s="127" t="s">
        <v>154</v>
      </c>
      <c r="E261" s="156" t="s">
        <v>1</v>
      </c>
      <c r="F261" s="162" t="s">
        <v>1615</v>
      </c>
      <c r="H261" s="161">
        <v>85.49</v>
      </c>
      <c r="I261" s="160"/>
      <c r="L261" s="159"/>
      <c r="M261" s="158"/>
      <c r="T261" s="157"/>
      <c r="AT261" s="156" t="s">
        <v>154</v>
      </c>
      <c r="AU261" s="156" t="s">
        <v>0</v>
      </c>
      <c r="AV261" s="155" t="s">
        <v>0</v>
      </c>
      <c r="AW261" s="155" t="s">
        <v>82</v>
      </c>
      <c r="AX261" s="155" t="s">
        <v>5</v>
      </c>
      <c r="AY261" s="156" t="s">
        <v>116</v>
      </c>
    </row>
    <row r="262" spans="2:65" s="2" customFormat="1" ht="24.15" customHeight="1">
      <c r="B262" s="3"/>
      <c r="C262" s="173" t="s">
        <v>609</v>
      </c>
      <c r="D262" s="173" t="s">
        <v>125</v>
      </c>
      <c r="E262" s="172" t="s">
        <v>1614</v>
      </c>
      <c r="F262" s="171" t="s">
        <v>1612</v>
      </c>
      <c r="G262" s="170" t="s">
        <v>118</v>
      </c>
      <c r="H262" s="169">
        <v>7.21</v>
      </c>
      <c r="I262" s="168"/>
      <c r="J262" s="167">
        <f>ROUND(I262*H262,2)</f>
        <v>0</v>
      </c>
      <c r="K262" s="166"/>
      <c r="L262" s="165"/>
      <c r="M262" s="164" t="s">
        <v>1</v>
      </c>
      <c r="N262" s="163" t="s">
        <v>74</v>
      </c>
      <c r="P262" s="131">
        <f>O262*H262</f>
        <v>0</v>
      </c>
      <c r="Q262" s="131">
        <v>6.7299999999999999E-3</v>
      </c>
      <c r="R262" s="131">
        <f>Q262*H262</f>
        <v>4.8523299999999998E-2</v>
      </c>
      <c r="S262" s="131">
        <v>0</v>
      </c>
      <c r="T262" s="130">
        <f>S262*H262</f>
        <v>0</v>
      </c>
      <c r="AR262" s="128" t="s">
        <v>213</v>
      </c>
      <c r="AT262" s="128" t="s">
        <v>125</v>
      </c>
      <c r="AU262" s="128" t="s">
        <v>0</v>
      </c>
      <c r="AY262" s="103" t="s">
        <v>116</v>
      </c>
      <c r="BE262" s="129">
        <f>IF(N262="základní",J262,0)</f>
        <v>0</v>
      </c>
      <c r="BF262" s="129">
        <f>IF(N262="snížená",J262,0)</f>
        <v>0</v>
      </c>
      <c r="BG262" s="129">
        <f>IF(N262="zákl. přenesená",J262,0)</f>
        <v>0</v>
      </c>
      <c r="BH262" s="129">
        <f>IF(N262="sníž. přenesená",J262,0)</f>
        <v>0</v>
      </c>
      <c r="BI262" s="129">
        <f>IF(N262="nulová",J262,0)</f>
        <v>0</v>
      </c>
      <c r="BJ262" s="103" t="s">
        <v>5</v>
      </c>
      <c r="BK262" s="129">
        <f>ROUND(I262*H262,2)</f>
        <v>0</v>
      </c>
      <c r="BL262" s="103" t="s">
        <v>129</v>
      </c>
      <c r="BM262" s="128" t="s">
        <v>1613</v>
      </c>
    </row>
    <row r="263" spans="2:65" s="2" customFormat="1" ht="17.399999999999999">
      <c r="B263" s="3"/>
      <c r="D263" s="127" t="s">
        <v>112</v>
      </c>
      <c r="F263" s="126" t="s">
        <v>1612</v>
      </c>
      <c r="I263" s="122"/>
      <c r="L263" s="3"/>
      <c r="M263" s="125"/>
      <c r="T263" s="62"/>
      <c r="AT263" s="103" t="s">
        <v>112</v>
      </c>
      <c r="AU263" s="103" t="s">
        <v>0</v>
      </c>
    </row>
    <row r="264" spans="2:65" s="2" customFormat="1" ht="342">
      <c r="B264" s="3"/>
      <c r="D264" s="127" t="s">
        <v>233</v>
      </c>
      <c r="F264" s="174" t="s">
        <v>1611</v>
      </c>
      <c r="I264" s="122"/>
      <c r="L264" s="3"/>
      <c r="M264" s="125"/>
      <c r="T264" s="62"/>
      <c r="AT264" s="103" t="s">
        <v>233</v>
      </c>
      <c r="AU264" s="103" t="s">
        <v>0</v>
      </c>
    </row>
    <row r="265" spans="2:65" s="155" customFormat="1">
      <c r="B265" s="159"/>
      <c r="D265" s="127" t="s">
        <v>154</v>
      </c>
      <c r="E265" s="156" t="s">
        <v>1</v>
      </c>
      <c r="F265" s="162" t="s">
        <v>1610</v>
      </c>
      <c r="H265" s="161">
        <v>7.21</v>
      </c>
      <c r="I265" s="160"/>
      <c r="L265" s="159"/>
      <c r="M265" s="158"/>
      <c r="T265" s="157"/>
      <c r="AT265" s="156" t="s">
        <v>154</v>
      </c>
      <c r="AU265" s="156" t="s">
        <v>0</v>
      </c>
      <c r="AV265" s="155" t="s">
        <v>0</v>
      </c>
      <c r="AW265" s="155" t="s">
        <v>82</v>
      </c>
      <c r="AX265" s="155" t="s">
        <v>5</v>
      </c>
      <c r="AY265" s="156" t="s">
        <v>116</v>
      </c>
    </row>
    <row r="266" spans="2:65" s="2" customFormat="1" ht="16.5" customHeight="1">
      <c r="B266" s="3"/>
      <c r="C266" s="173" t="s">
        <v>601</v>
      </c>
      <c r="D266" s="173" t="s">
        <v>125</v>
      </c>
      <c r="E266" s="172" t="s">
        <v>377</v>
      </c>
      <c r="F266" s="171" t="s">
        <v>375</v>
      </c>
      <c r="G266" s="170" t="s">
        <v>223</v>
      </c>
      <c r="H266" s="169">
        <v>12</v>
      </c>
      <c r="I266" s="168"/>
      <c r="J266" s="167">
        <f>ROUND(I266*H266,2)</f>
        <v>0</v>
      </c>
      <c r="K266" s="166"/>
      <c r="L266" s="165"/>
      <c r="M266" s="164" t="s">
        <v>1</v>
      </c>
      <c r="N266" s="163" t="s">
        <v>74</v>
      </c>
      <c r="P266" s="131">
        <f>O266*H266</f>
        <v>0</v>
      </c>
      <c r="Q266" s="131">
        <v>2.9999999999999997E-4</v>
      </c>
      <c r="R266" s="131">
        <f>Q266*H266</f>
        <v>3.5999999999999999E-3</v>
      </c>
      <c r="S266" s="131">
        <v>0</v>
      </c>
      <c r="T266" s="130">
        <f>S266*H266</f>
        <v>0</v>
      </c>
      <c r="AR266" s="128" t="s">
        <v>213</v>
      </c>
      <c r="AT266" s="128" t="s">
        <v>125</v>
      </c>
      <c r="AU266" s="128" t="s">
        <v>0</v>
      </c>
      <c r="AY266" s="103" t="s">
        <v>116</v>
      </c>
      <c r="BE266" s="129">
        <f>IF(N266="základní",J266,0)</f>
        <v>0</v>
      </c>
      <c r="BF266" s="129">
        <f>IF(N266="snížená",J266,0)</f>
        <v>0</v>
      </c>
      <c r="BG266" s="129">
        <f>IF(N266="zákl. přenesená",J266,0)</f>
        <v>0</v>
      </c>
      <c r="BH266" s="129">
        <f>IF(N266="sníž. přenesená",J266,0)</f>
        <v>0</v>
      </c>
      <c r="BI266" s="129">
        <f>IF(N266="nulová",J266,0)</f>
        <v>0</v>
      </c>
      <c r="BJ266" s="103" t="s">
        <v>5</v>
      </c>
      <c r="BK266" s="129">
        <f>ROUND(I266*H266,2)</f>
        <v>0</v>
      </c>
      <c r="BL266" s="103" t="s">
        <v>129</v>
      </c>
      <c r="BM266" s="128" t="s">
        <v>1609</v>
      </c>
    </row>
    <row r="267" spans="2:65" s="2" customFormat="1">
      <c r="B267" s="3"/>
      <c r="D267" s="127" t="s">
        <v>112</v>
      </c>
      <c r="F267" s="126" t="s">
        <v>375</v>
      </c>
      <c r="I267" s="122"/>
      <c r="L267" s="3"/>
      <c r="M267" s="125"/>
      <c r="T267" s="62"/>
      <c r="AT267" s="103" t="s">
        <v>112</v>
      </c>
      <c r="AU267" s="103" t="s">
        <v>0</v>
      </c>
    </row>
    <row r="268" spans="2:65" s="2" customFormat="1" ht="16.5" customHeight="1">
      <c r="B268" s="3"/>
      <c r="C268" s="173" t="s">
        <v>591</v>
      </c>
      <c r="D268" s="173" t="s">
        <v>125</v>
      </c>
      <c r="E268" s="172" t="s">
        <v>366</v>
      </c>
      <c r="F268" s="171" t="s">
        <v>364</v>
      </c>
      <c r="G268" s="170" t="s">
        <v>223</v>
      </c>
      <c r="H268" s="169">
        <v>1</v>
      </c>
      <c r="I268" s="168"/>
      <c r="J268" s="167">
        <f>ROUND(I268*H268,2)</f>
        <v>0</v>
      </c>
      <c r="K268" s="166"/>
      <c r="L268" s="165"/>
      <c r="M268" s="164" t="s">
        <v>1</v>
      </c>
      <c r="N268" s="163" t="s">
        <v>74</v>
      </c>
      <c r="P268" s="131">
        <f>O268*H268</f>
        <v>0</v>
      </c>
      <c r="Q268" s="131">
        <v>5.0000000000000001E-4</v>
      </c>
      <c r="R268" s="131">
        <f>Q268*H268</f>
        <v>5.0000000000000001E-4</v>
      </c>
      <c r="S268" s="131">
        <v>0</v>
      </c>
      <c r="T268" s="130">
        <f>S268*H268</f>
        <v>0</v>
      </c>
      <c r="AR268" s="128" t="s">
        <v>213</v>
      </c>
      <c r="AT268" s="128" t="s">
        <v>125</v>
      </c>
      <c r="AU268" s="128" t="s">
        <v>0</v>
      </c>
      <c r="AY268" s="103" t="s">
        <v>116</v>
      </c>
      <c r="BE268" s="129">
        <f>IF(N268="základní",J268,0)</f>
        <v>0</v>
      </c>
      <c r="BF268" s="129">
        <f>IF(N268="snížená",J268,0)</f>
        <v>0</v>
      </c>
      <c r="BG268" s="129">
        <f>IF(N268="zákl. přenesená",J268,0)</f>
        <v>0</v>
      </c>
      <c r="BH268" s="129">
        <f>IF(N268="sníž. přenesená",J268,0)</f>
        <v>0</v>
      </c>
      <c r="BI268" s="129">
        <f>IF(N268="nulová",J268,0)</f>
        <v>0</v>
      </c>
      <c r="BJ268" s="103" t="s">
        <v>5</v>
      </c>
      <c r="BK268" s="129">
        <f>ROUND(I268*H268,2)</f>
        <v>0</v>
      </c>
      <c r="BL268" s="103" t="s">
        <v>129</v>
      </c>
      <c r="BM268" s="128" t="s">
        <v>1608</v>
      </c>
    </row>
    <row r="269" spans="2:65" s="2" customFormat="1">
      <c r="B269" s="3"/>
      <c r="D269" s="127" t="s">
        <v>112</v>
      </c>
      <c r="F269" s="126" t="s">
        <v>364</v>
      </c>
      <c r="I269" s="122"/>
      <c r="L269" s="3"/>
      <c r="M269" s="125"/>
      <c r="T269" s="62"/>
      <c r="AT269" s="103" t="s">
        <v>112</v>
      </c>
      <c r="AU269" s="103" t="s">
        <v>0</v>
      </c>
    </row>
    <row r="270" spans="2:65" s="2" customFormat="1" ht="24.15" customHeight="1">
      <c r="B270" s="3"/>
      <c r="C270" s="141" t="s">
        <v>581</v>
      </c>
      <c r="D270" s="141" t="s">
        <v>117</v>
      </c>
      <c r="E270" s="140" t="s">
        <v>1607</v>
      </c>
      <c r="F270" s="139" t="s">
        <v>1606</v>
      </c>
      <c r="G270" s="138" t="s">
        <v>118</v>
      </c>
      <c r="H270" s="137">
        <v>83</v>
      </c>
      <c r="I270" s="136"/>
      <c r="J270" s="135">
        <f>ROUND(I270*H270,2)</f>
        <v>0</v>
      </c>
      <c r="K270" s="134"/>
      <c r="L270" s="3"/>
      <c r="M270" s="133" t="s">
        <v>1</v>
      </c>
      <c r="N270" s="132" t="s">
        <v>74</v>
      </c>
      <c r="P270" s="131">
        <f>O270*H270</f>
        <v>0</v>
      </c>
      <c r="Q270" s="131">
        <v>1.0000000000000001E-5</v>
      </c>
      <c r="R270" s="131">
        <f>Q270*H270</f>
        <v>8.3000000000000012E-4</v>
      </c>
      <c r="S270" s="131">
        <v>0</v>
      </c>
      <c r="T270" s="130">
        <f>S270*H270</f>
        <v>0</v>
      </c>
      <c r="AR270" s="128" t="s">
        <v>129</v>
      </c>
      <c r="AT270" s="128" t="s">
        <v>117</v>
      </c>
      <c r="AU270" s="128" t="s">
        <v>0</v>
      </c>
      <c r="AY270" s="103" t="s">
        <v>116</v>
      </c>
      <c r="BE270" s="129">
        <f>IF(N270="základní",J270,0)</f>
        <v>0</v>
      </c>
      <c r="BF270" s="129">
        <f>IF(N270="snížená",J270,0)</f>
        <v>0</v>
      </c>
      <c r="BG270" s="129">
        <f>IF(N270="zákl. přenesená",J270,0)</f>
        <v>0</v>
      </c>
      <c r="BH270" s="129">
        <f>IF(N270="sníž. přenesená",J270,0)</f>
        <v>0</v>
      </c>
      <c r="BI270" s="129">
        <f>IF(N270="nulová",J270,0)</f>
        <v>0</v>
      </c>
      <c r="BJ270" s="103" t="s">
        <v>5</v>
      </c>
      <c r="BK270" s="129">
        <f>ROUND(I270*H270,2)</f>
        <v>0</v>
      </c>
      <c r="BL270" s="103" t="s">
        <v>129</v>
      </c>
      <c r="BM270" s="128" t="s">
        <v>1605</v>
      </c>
    </row>
    <row r="271" spans="2:65" s="2" customFormat="1" ht="17.399999999999999">
      <c r="B271" s="3"/>
      <c r="D271" s="127" t="s">
        <v>112</v>
      </c>
      <c r="F271" s="126" t="s">
        <v>1604</v>
      </c>
      <c r="I271" s="122"/>
      <c r="L271" s="3"/>
      <c r="M271" s="125"/>
      <c r="T271" s="62"/>
      <c r="AT271" s="103" t="s">
        <v>112</v>
      </c>
      <c r="AU271" s="103" t="s">
        <v>0</v>
      </c>
    </row>
    <row r="272" spans="2:65" s="2" customFormat="1">
      <c r="B272" s="3"/>
      <c r="D272" s="124" t="s">
        <v>110</v>
      </c>
      <c r="F272" s="123" t="s">
        <v>1603</v>
      </c>
      <c r="I272" s="122"/>
      <c r="L272" s="3"/>
      <c r="M272" s="125"/>
      <c r="T272" s="62"/>
      <c r="AT272" s="103" t="s">
        <v>110</v>
      </c>
      <c r="AU272" s="103" t="s">
        <v>0</v>
      </c>
    </row>
    <row r="273" spans="2:65" s="2" customFormat="1" ht="24.15" customHeight="1">
      <c r="B273" s="3"/>
      <c r="C273" s="141" t="s">
        <v>570</v>
      </c>
      <c r="D273" s="141" t="s">
        <v>117</v>
      </c>
      <c r="E273" s="140" t="s">
        <v>1602</v>
      </c>
      <c r="F273" s="139" t="s">
        <v>1601</v>
      </c>
      <c r="G273" s="138" t="s">
        <v>118</v>
      </c>
      <c r="H273" s="137">
        <v>7</v>
      </c>
      <c r="I273" s="136"/>
      <c r="J273" s="135">
        <f>ROUND(I273*H273,2)</f>
        <v>0</v>
      </c>
      <c r="K273" s="134"/>
      <c r="L273" s="3"/>
      <c r="M273" s="133" t="s">
        <v>1</v>
      </c>
      <c r="N273" s="132" t="s">
        <v>74</v>
      </c>
      <c r="P273" s="131">
        <f>O273*H273</f>
        <v>0</v>
      </c>
      <c r="Q273" s="131">
        <v>1.0000000000000001E-5</v>
      </c>
      <c r="R273" s="131">
        <f>Q273*H273</f>
        <v>7.0000000000000007E-5</v>
      </c>
      <c r="S273" s="131">
        <v>0</v>
      </c>
      <c r="T273" s="130">
        <f>S273*H273</f>
        <v>0</v>
      </c>
      <c r="AR273" s="128" t="s">
        <v>129</v>
      </c>
      <c r="AT273" s="128" t="s">
        <v>117</v>
      </c>
      <c r="AU273" s="128" t="s">
        <v>0</v>
      </c>
      <c r="AY273" s="103" t="s">
        <v>116</v>
      </c>
      <c r="BE273" s="129">
        <f>IF(N273="základní",J273,0)</f>
        <v>0</v>
      </c>
      <c r="BF273" s="129">
        <f>IF(N273="snížená",J273,0)</f>
        <v>0</v>
      </c>
      <c r="BG273" s="129">
        <f>IF(N273="zákl. přenesená",J273,0)</f>
        <v>0</v>
      </c>
      <c r="BH273" s="129">
        <f>IF(N273="sníž. přenesená",J273,0)</f>
        <v>0</v>
      </c>
      <c r="BI273" s="129">
        <f>IF(N273="nulová",J273,0)</f>
        <v>0</v>
      </c>
      <c r="BJ273" s="103" t="s">
        <v>5</v>
      </c>
      <c r="BK273" s="129">
        <f>ROUND(I273*H273,2)</f>
        <v>0</v>
      </c>
      <c r="BL273" s="103" t="s">
        <v>129</v>
      </c>
      <c r="BM273" s="128" t="s">
        <v>1600</v>
      </c>
    </row>
    <row r="274" spans="2:65" s="2" customFormat="1" ht="17.399999999999999">
      <c r="B274" s="3"/>
      <c r="D274" s="127" t="s">
        <v>112</v>
      </c>
      <c r="F274" s="126" t="s">
        <v>1599</v>
      </c>
      <c r="I274" s="122"/>
      <c r="L274" s="3"/>
      <c r="M274" s="125"/>
      <c r="T274" s="62"/>
      <c r="AT274" s="103" t="s">
        <v>112</v>
      </c>
      <c r="AU274" s="103" t="s">
        <v>0</v>
      </c>
    </row>
    <row r="275" spans="2:65" s="2" customFormat="1">
      <c r="B275" s="3"/>
      <c r="D275" s="124" t="s">
        <v>110</v>
      </c>
      <c r="F275" s="123" t="s">
        <v>1598</v>
      </c>
      <c r="I275" s="122"/>
      <c r="L275" s="3"/>
      <c r="M275" s="125"/>
      <c r="T275" s="62"/>
      <c r="AT275" s="103" t="s">
        <v>110</v>
      </c>
      <c r="AU275" s="103" t="s">
        <v>0</v>
      </c>
    </row>
    <row r="276" spans="2:65" s="2" customFormat="1" ht="33" customHeight="1">
      <c r="B276" s="3"/>
      <c r="C276" s="141" t="s">
        <v>565</v>
      </c>
      <c r="D276" s="141" t="s">
        <v>117</v>
      </c>
      <c r="E276" s="140" t="s">
        <v>389</v>
      </c>
      <c r="F276" s="139" t="s">
        <v>388</v>
      </c>
      <c r="G276" s="138" t="s">
        <v>223</v>
      </c>
      <c r="H276" s="137">
        <v>12</v>
      </c>
      <c r="I276" s="136"/>
      <c r="J276" s="135">
        <f>ROUND(I276*H276,2)</f>
        <v>0</v>
      </c>
      <c r="K276" s="134"/>
      <c r="L276" s="3"/>
      <c r="M276" s="133" t="s">
        <v>1</v>
      </c>
      <c r="N276" s="132" t="s">
        <v>74</v>
      </c>
      <c r="P276" s="131">
        <f>O276*H276</f>
        <v>0</v>
      </c>
      <c r="Q276" s="131">
        <v>0</v>
      </c>
      <c r="R276" s="131">
        <f>Q276*H276</f>
        <v>0</v>
      </c>
      <c r="S276" s="131">
        <v>0</v>
      </c>
      <c r="T276" s="130">
        <f>S276*H276</f>
        <v>0</v>
      </c>
      <c r="AR276" s="128" t="s">
        <v>129</v>
      </c>
      <c r="AT276" s="128" t="s">
        <v>117</v>
      </c>
      <c r="AU276" s="128" t="s">
        <v>0</v>
      </c>
      <c r="AY276" s="103" t="s">
        <v>116</v>
      </c>
      <c r="BE276" s="129">
        <f>IF(N276="základní",J276,0)</f>
        <v>0</v>
      </c>
      <c r="BF276" s="129">
        <f>IF(N276="snížená",J276,0)</f>
        <v>0</v>
      </c>
      <c r="BG276" s="129">
        <f>IF(N276="zákl. přenesená",J276,0)</f>
        <v>0</v>
      </c>
      <c r="BH276" s="129">
        <f>IF(N276="sníž. přenesená",J276,0)</f>
        <v>0</v>
      </c>
      <c r="BI276" s="129">
        <f>IF(N276="nulová",J276,0)</f>
        <v>0</v>
      </c>
      <c r="BJ276" s="103" t="s">
        <v>5</v>
      </c>
      <c r="BK276" s="129">
        <f>ROUND(I276*H276,2)</f>
        <v>0</v>
      </c>
      <c r="BL276" s="103" t="s">
        <v>129</v>
      </c>
      <c r="BM276" s="128" t="s">
        <v>1597</v>
      </c>
    </row>
    <row r="277" spans="2:65" s="2" customFormat="1" ht="17.399999999999999">
      <c r="B277" s="3"/>
      <c r="D277" s="127" t="s">
        <v>112</v>
      </c>
      <c r="F277" s="126" t="s">
        <v>386</v>
      </c>
      <c r="I277" s="122"/>
      <c r="L277" s="3"/>
      <c r="M277" s="125"/>
      <c r="T277" s="62"/>
      <c r="AT277" s="103" t="s">
        <v>112</v>
      </c>
      <c r="AU277" s="103" t="s">
        <v>0</v>
      </c>
    </row>
    <row r="278" spans="2:65" s="2" customFormat="1">
      <c r="B278" s="3"/>
      <c r="D278" s="124" t="s">
        <v>110</v>
      </c>
      <c r="F278" s="123" t="s">
        <v>385</v>
      </c>
      <c r="I278" s="122"/>
      <c r="L278" s="3"/>
      <c r="M278" s="125"/>
      <c r="T278" s="62"/>
      <c r="AT278" s="103" t="s">
        <v>110</v>
      </c>
      <c r="AU278" s="103" t="s">
        <v>0</v>
      </c>
    </row>
    <row r="279" spans="2:65" s="155" customFormat="1">
      <c r="B279" s="159"/>
      <c r="D279" s="127" t="s">
        <v>154</v>
      </c>
      <c r="E279" s="156" t="s">
        <v>1</v>
      </c>
      <c r="F279" s="162" t="s">
        <v>1596</v>
      </c>
      <c r="H279" s="161">
        <v>12</v>
      </c>
      <c r="I279" s="160"/>
      <c r="L279" s="159"/>
      <c r="M279" s="158"/>
      <c r="T279" s="157"/>
      <c r="AT279" s="156" t="s">
        <v>154</v>
      </c>
      <c r="AU279" s="156" t="s">
        <v>0</v>
      </c>
      <c r="AV279" s="155" t="s">
        <v>0</v>
      </c>
      <c r="AW279" s="155" t="s">
        <v>82</v>
      </c>
      <c r="AX279" s="155" t="s">
        <v>38</v>
      </c>
      <c r="AY279" s="156" t="s">
        <v>116</v>
      </c>
    </row>
    <row r="280" spans="2:65" s="175" customFormat="1">
      <c r="B280" s="179"/>
      <c r="D280" s="127" t="s">
        <v>154</v>
      </c>
      <c r="E280" s="176" t="s">
        <v>1</v>
      </c>
      <c r="F280" s="182" t="s">
        <v>414</v>
      </c>
      <c r="H280" s="181">
        <v>12</v>
      </c>
      <c r="I280" s="180"/>
      <c r="L280" s="179"/>
      <c r="M280" s="178"/>
      <c r="T280" s="177"/>
      <c r="AT280" s="176" t="s">
        <v>154</v>
      </c>
      <c r="AU280" s="176" t="s">
        <v>0</v>
      </c>
      <c r="AV280" s="175" t="s">
        <v>129</v>
      </c>
      <c r="AW280" s="175" t="s">
        <v>82</v>
      </c>
      <c r="AX280" s="175" t="s">
        <v>5</v>
      </c>
      <c r="AY280" s="176" t="s">
        <v>116</v>
      </c>
    </row>
    <row r="281" spans="2:65" s="2" customFormat="1" ht="33" customHeight="1">
      <c r="B281" s="3"/>
      <c r="C281" s="141" t="s">
        <v>559</v>
      </c>
      <c r="D281" s="141" t="s">
        <v>117</v>
      </c>
      <c r="E281" s="140" t="s">
        <v>373</v>
      </c>
      <c r="F281" s="139" t="s">
        <v>372</v>
      </c>
      <c r="G281" s="138" t="s">
        <v>223</v>
      </c>
      <c r="H281" s="137">
        <v>1</v>
      </c>
      <c r="I281" s="136"/>
      <c r="J281" s="135">
        <f>ROUND(I281*H281,2)</f>
        <v>0</v>
      </c>
      <c r="K281" s="134"/>
      <c r="L281" s="3"/>
      <c r="M281" s="133" t="s">
        <v>1</v>
      </c>
      <c r="N281" s="132" t="s">
        <v>74</v>
      </c>
      <c r="P281" s="131">
        <f>O281*H281</f>
        <v>0</v>
      </c>
      <c r="Q281" s="131">
        <v>0</v>
      </c>
      <c r="R281" s="131">
        <f>Q281*H281</f>
        <v>0</v>
      </c>
      <c r="S281" s="131">
        <v>0</v>
      </c>
      <c r="T281" s="130">
        <f>S281*H281</f>
        <v>0</v>
      </c>
      <c r="AR281" s="128" t="s">
        <v>129</v>
      </c>
      <c r="AT281" s="128" t="s">
        <v>117</v>
      </c>
      <c r="AU281" s="128" t="s">
        <v>0</v>
      </c>
      <c r="AY281" s="103" t="s">
        <v>116</v>
      </c>
      <c r="BE281" s="129">
        <f>IF(N281="základní",J281,0)</f>
        <v>0</v>
      </c>
      <c r="BF281" s="129">
        <f>IF(N281="snížená",J281,0)</f>
        <v>0</v>
      </c>
      <c r="BG281" s="129">
        <f>IF(N281="zákl. přenesená",J281,0)</f>
        <v>0</v>
      </c>
      <c r="BH281" s="129">
        <f>IF(N281="sníž. přenesená",J281,0)</f>
        <v>0</v>
      </c>
      <c r="BI281" s="129">
        <f>IF(N281="nulová",J281,0)</f>
        <v>0</v>
      </c>
      <c r="BJ281" s="103" t="s">
        <v>5</v>
      </c>
      <c r="BK281" s="129">
        <f>ROUND(I281*H281,2)</f>
        <v>0</v>
      </c>
      <c r="BL281" s="103" t="s">
        <v>129</v>
      </c>
      <c r="BM281" s="128" t="s">
        <v>1595</v>
      </c>
    </row>
    <row r="282" spans="2:65" s="2" customFormat="1" ht="17.399999999999999">
      <c r="B282" s="3"/>
      <c r="D282" s="127" t="s">
        <v>112</v>
      </c>
      <c r="F282" s="126" t="s">
        <v>370</v>
      </c>
      <c r="I282" s="122"/>
      <c r="L282" s="3"/>
      <c r="M282" s="125"/>
      <c r="T282" s="62"/>
      <c r="AT282" s="103" t="s">
        <v>112</v>
      </c>
      <c r="AU282" s="103" t="s">
        <v>0</v>
      </c>
    </row>
    <row r="283" spans="2:65" s="2" customFormat="1">
      <c r="B283" s="3"/>
      <c r="D283" s="124" t="s">
        <v>110</v>
      </c>
      <c r="F283" s="123" t="s">
        <v>369</v>
      </c>
      <c r="I283" s="122"/>
      <c r="L283" s="3"/>
      <c r="M283" s="125"/>
      <c r="T283" s="62"/>
      <c r="AT283" s="103" t="s">
        <v>110</v>
      </c>
      <c r="AU283" s="103" t="s">
        <v>0</v>
      </c>
    </row>
    <row r="284" spans="2:65" s="155" customFormat="1">
      <c r="B284" s="159"/>
      <c r="D284" s="127" t="s">
        <v>154</v>
      </c>
      <c r="E284" s="156" t="s">
        <v>1</v>
      </c>
      <c r="F284" s="162" t="s">
        <v>1594</v>
      </c>
      <c r="H284" s="161">
        <v>1</v>
      </c>
      <c r="I284" s="160"/>
      <c r="L284" s="159"/>
      <c r="M284" s="158"/>
      <c r="T284" s="157"/>
      <c r="AT284" s="156" t="s">
        <v>154</v>
      </c>
      <c r="AU284" s="156" t="s">
        <v>0</v>
      </c>
      <c r="AV284" s="155" t="s">
        <v>0</v>
      </c>
      <c r="AW284" s="155" t="s">
        <v>82</v>
      </c>
      <c r="AX284" s="155" t="s">
        <v>38</v>
      </c>
      <c r="AY284" s="156" t="s">
        <v>116</v>
      </c>
    </row>
    <row r="285" spans="2:65" s="175" customFormat="1">
      <c r="B285" s="179"/>
      <c r="D285" s="127" t="s">
        <v>154</v>
      </c>
      <c r="E285" s="176" t="s">
        <v>1</v>
      </c>
      <c r="F285" s="182" t="s">
        <v>414</v>
      </c>
      <c r="H285" s="181">
        <v>1</v>
      </c>
      <c r="I285" s="180"/>
      <c r="L285" s="179"/>
      <c r="M285" s="178"/>
      <c r="T285" s="177"/>
      <c r="AT285" s="176" t="s">
        <v>154</v>
      </c>
      <c r="AU285" s="176" t="s">
        <v>0</v>
      </c>
      <c r="AV285" s="175" t="s">
        <v>129</v>
      </c>
      <c r="AW285" s="175" t="s">
        <v>82</v>
      </c>
      <c r="AX285" s="175" t="s">
        <v>5</v>
      </c>
      <c r="AY285" s="176" t="s">
        <v>116</v>
      </c>
    </row>
    <row r="286" spans="2:65" s="2" customFormat="1" ht="21.75" customHeight="1">
      <c r="B286" s="3"/>
      <c r="C286" s="141" t="s">
        <v>553</v>
      </c>
      <c r="D286" s="141" t="s">
        <v>117</v>
      </c>
      <c r="E286" s="140" t="s">
        <v>1593</v>
      </c>
      <c r="F286" s="139" t="s">
        <v>1592</v>
      </c>
      <c r="G286" s="138" t="s">
        <v>118</v>
      </c>
      <c r="H286" s="137">
        <v>90</v>
      </c>
      <c r="I286" s="136"/>
      <c r="J286" s="135">
        <f>ROUND(I286*H286,2)</f>
        <v>0</v>
      </c>
      <c r="K286" s="134"/>
      <c r="L286" s="3"/>
      <c r="M286" s="133" t="s">
        <v>1</v>
      </c>
      <c r="N286" s="132" t="s">
        <v>74</v>
      </c>
      <c r="P286" s="131">
        <f>O286*H286</f>
        <v>0</v>
      </c>
      <c r="Q286" s="131">
        <v>0</v>
      </c>
      <c r="R286" s="131">
        <f>Q286*H286</f>
        <v>0</v>
      </c>
      <c r="S286" s="131">
        <v>0</v>
      </c>
      <c r="T286" s="130">
        <f>S286*H286</f>
        <v>0</v>
      </c>
      <c r="AR286" s="128" t="s">
        <v>129</v>
      </c>
      <c r="AT286" s="128" t="s">
        <v>117</v>
      </c>
      <c r="AU286" s="128" t="s">
        <v>0</v>
      </c>
      <c r="AY286" s="103" t="s">
        <v>116</v>
      </c>
      <c r="BE286" s="129">
        <f>IF(N286="základní",J286,0)</f>
        <v>0</v>
      </c>
      <c r="BF286" s="129">
        <f>IF(N286="snížená",J286,0)</f>
        <v>0</v>
      </c>
      <c r="BG286" s="129">
        <f>IF(N286="zákl. přenesená",J286,0)</f>
        <v>0</v>
      </c>
      <c r="BH286" s="129">
        <f>IF(N286="sníž. přenesená",J286,0)</f>
        <v>0</v>
      </c>
      <c r="BI286" s="129">
        <f>IF(N286="nulová",J286,0)</f>
        <v>0</v>
      </c>
      <c r="BJ286" s="103" t="s">
        <v>5</v>
      </c>
      <c r="BK286" s="129">
        <f>ROUND(I286*H286,2)</f>
        <v>0</v>
      </c>
      <c r="BL286" s="103" t="s">
        <v>129</v>
      </c>
      <c r="BM286" s="128" t="s">
        <v>1591</v>
      </c>
    </row>
    <row r="287" spans="2:65" s="2" customFormat="1">
      <c r="B287" s="3"/>
      <c r="D287" s="127" t="s">
        <v>112</v>
      </c>
      <c r="F287" s="126" t="s">
        <v>1590</v>
      </c>
      <c r="I287" s="122"/>
      <c r="L287" s="3"/>
      <c r="M287" s="125"/>
      <c r="T287" s="62"/>
      <c r="AT287" s="103" t="s">
        <v>112</v>
      </c>
      <c r="AU287" s="103" t="s">
        <v>0</v>
      </c>
    </row>
    <row r="288" spans="2:65" s="2" customFormat="1">
      <c r="B288" s="3"/>
      <c r="D288" s="124" t="s">
        <v>110</v>
      </c>
      <c r="F288" s="123" t="s">
        <v>1589</v>
      </c>
      <c r="I288" s="122"/>
      <c r="L288" s="3"/>
      <c r="M288" s="125"/>
      <c r="T288" s="62"/>
      <c r="AT288" s="103" t="s">
        <v>110</v>
      </c>
      <c r="AU288" s="103" t="s">
        <v>0</v>
      </c>
    </row>
    <row r="289" spans="2:65" s="2" customFormat="1" ht="90">
      <c r="B289" s="3"/>
      <c r="D289" s="127" t="s">
        <v>233</v>
      </c>
      <c r="F289" s="174" t="s">
        <v>1588</v>
      </c>
      <c r="I289" s="122"/>
      <c r="L289" s="3"/>
      <c r="M289" s="125"/>
      <c r="T289" s="62"/>
      <c r="AT289" s="103" t="s">
        <v>233</v>
      </c>
      <c r="AU289" s="103" t="s">
        <v>0</v>
      </c>
    </row>
    <row r="290" spans="2:65" s="2" customFormat="1" ht="24.15" customHeight="1">
      <c r="B290" s="3"/>
      <c r="C290" s="141" t="s">
        <v>547</v>
      </c>
      <c r="D290" s="141" t="s">
        <v>117</v>
      </c>
      <c r="E290" s="140" t="s">
        <v>320</v>
      </c>
      <c r="F290" s="139" t="s">
        <v>319</v>
      </c>
      <c r="G290" s="138" t="s">
        <v>223</v>
      </c>
      <c r="H290" s="137">
        <v>13</v>
      </c>
      <c r="I290" s="136"/>
      <c r="J290" s="135">
        <f>ROUND(I290*H290,2)</f>
        <v>0</v>
      </c>
      <c r="K290" s="134"/>
      <c r="L290" s="3"/>
      <c r="M290" s="133" t="s">
        <v>1</v>
      </c>
      <c r="N290" s="132" t="s">
        <v>74</v>
      </c>
      <c r="P290" s="131">
        <f>O290*H290</f>
        <v>0</v>
      </c>
      <c r="Q290" s="131">
        <v>0.45937</v>
      </c>
      <c r="R290" s="131">
        <f>Q290*H290</f>
        <v>5.9718099999999996</v>
      </c>
      <c r="S290" s="131">
        <v>0</v>
      </c>
      <c r="T290" s="130">
        <f>S290*H290</f>
        <v>0</v>
      </c>
      <c r="AR290" s="128" t="s">
        <v>129</v>
      </c>
      <c r="AT290" s="128" t="s">
        <v>117</v>
      </c>
      <c r="AU290" s="128" t="s">
        <v>0</v>
      </c>
      <c r="AY290" s="103" t="s">
        <v>116</v>
      </c>
      <c r="BE290" s="129">
        <f>IF(N290="základní",J290,0)</f>
        <v>0</v>
      </c>
      <c r="BF290" s="129">
        <f>IF(N290="snížená",J290,0)</f>
        <v>0</v>
      </c>
      <c r="BG290" s="129">
        <f>IF(N290="zákl. přenesená",J290,0)</f>
        <v>0</v>
      </c>
      <c r="BH290" s="129">
        <f>IF(N290="sníž. přenesená",J290,0)</f>
        <v>0</v>
      </c>
      <c r="BI290" s="129">
        <f>IF(N290="nulová",J290,0)</f>
        <v>0</v>
      </c>
      <c r="BJ290" s="103" t="s">
        <v>5</v>
      </c>
      <c r="BK290" s="129">
        <f>ROUND(I290*H290,2)</f>
        <v>0</v>
      </c>
      <c r="BL290" s="103" t="s">
        <v>129</v>
      </c>
      <c r="BM290" s="128" t="s">
        <v>1587</v>
      </c>
    </row>
    <row r="291" spans="2:65" s="2" customFormat="1" ht="17.399999999999999">
      <c r="B291" s="3"/>
      <c r="D291" s="127" t="s">
        <v>112</v>
      </c>
      <c r="F291" s="126" t="s">
        <v>317</v>
      </c>
      <c r="I291" s="122"/>
      <c r="L291" s="3"/>
      <c r="M291" s="125"/>
      <c r="T291" s="62"/>
      <c r="AT291" s="103" t="s">
        <v>112</v>
      </c>
      <c r="AU291" s="103" t="s">
        <v>0</v>
      </c>
    </row>
    <row r="292" spans="2:65" s="2" customFormat="1">
      <c r="B292" s="3"/>
      <c r="D292" s="124" t="s">
        <v>110</v>
      </c>
      <c r="F292" s="123" t="s">
        <v>316</v>
      </c>
      <c r="I292" s="122"/>
      <c r="L292" s="3"/>
      <c r="M292" s="125"/>
      <c r="T292" s="62"/>
      <c r="AT292" s="103" t="s">
        <v>110</v>
      </c>
      <c r="AU292" s="103" t="s">
        <v>0</v>
      </c>
    </row>
    <row r="293" spans="2:65" s="2" customFormat="1" ht="24.15" customHeight="1">
      <c r="B293" s="3"/>
      <c r="C293" s="141" t="s">
        <v>541</v>
      </c>
      <c r="D293" s="141" t="s">
        <v>117</v>
      </c>
      <c r="E293" s="140" t="s">
        <v>1586</v>
      </c>
      <c r="F293" s="139" t="s">
        <v>1585</v>
      </c>
      <c r="G293" s="138" t="s">
        <v>223</v>
      </c>
      <c r="H293" s="137">
        <v>5</v>
      </c>
      <c r="I293" s="136"/>
      <c r="J293" s="135">
        <f>ROUND(I293*H293,2)</f>
        <v>0</v>
      </c>
      <c r="K293" s="134"/>
      <c r="L293" s="3"/>
      <c r="M293" s="133" t="s">
        <v>1</v>
      </c>
      <c r="N293" s="132" t="s">
        <v>74</v>
      </c>
      <c r="P293" s="131">
        <f>O293*H293</f>
        <v>0</v>
      </c>
      <c r="Q293" s="131">
        <v>3.6479999999999999E-2</v>
      </c>
      <c r="R293" s="131">
        <f>Q293*H293</f>
        <v>0.18240000000000001</v>
      </c>
      <c r="S293" s="131">
        <v>0</v>
      </c>
      <c r="T293" s="130">
        <f>S293*H293</f>
        <v>0</v>
      </c>
      <c r="AR293" s="128" t="s">
        <v>129</v>
      </c>
      <c r="AT293" s="128" t="s">
        <v>117</v>
      </c>
      <c r="AU293" s="128" t="s">
        <v>0</v>
      </c>
      <c r="AY293" s="103" t="s">
        <v>116</v>
      </c>
      <c r="BE293" s="129">
        <f>IF(N293="základní",J293,0)</f>
        <v>0</v>
      </c>
      <c r="BF293" s="129">
        <f>IF(N293="snížená",J293,0)</f>
        <v>0</v>
      </c>
      <c r="BG293" s="129">
        <f>IF(N293="zákl. přenesená",J293,0)</f>
        <v>0</v>
      </c>
      <c r="BH293" s="129">
        <f>IF(N293="sníž. přenesená",J293,0)</f>
        <v>0</v>
      </c>
      <c r="BI293" s="129">
        <f>IF(N293="nulová",J293,0)</f>
        <v>0</v>
      </c>
      <c r="BJ293" s="103" t="s">
        <v>5</v>
      </c>
      <c r="BK293" s="129">
        <f>ROUND(I293*H293,2)</f>
        <v>0</v>
      </c>
      <c r="BL293" s="103" t="s">
        <v>129</v>
      </c>
      <c r="BM293" s="128" t="s">
        <v>1584</v>
      </c>
    </row>
    <row r="294" spans="2:65" s="2" customFormat="1" ht="26.1">
      <c r="B294" s="3"/>
      <c r="D294" s="127" t="s">
        <v>112</v>
      </c>
      <c r="F294" s="126" t="s">
        <v>1583</v>
      </c>
      <c r="I294" s="122"/>
      <c r="L294" s="3"/>
      <c r="M294" s="125"/>
      <c r="T294" s="62"/>
      <c r="AT294" s="103" t="s">
        <v>112</v>
      </c>
      <c r="AU294" s="103" t="s">
        <v>0</v>
      </c>
    </row>
    <row r="295" spans="2:65" s="2" customFormat="1">
      <c r="B295" s="3"/>
      <c r="D295" s="124" t="s">
        <v>110</v>
      </c>
      <c r="F295" s="123" t="s">
        <v>1582</v>
      </c>
      <c r="I295" s="122"/>
      <c r="L295" s="3"/>
      <c r="M295" s="125"/>
      <c r="T295" s="62"/>
      <c r="AT295" s="103" t="s">
        <v>110</v>
      </c>
      <c r="AU295" s="103" t="s">
        <v>0</v>
      </c>
    </row>
    <row r="296" spans="2:65" s="2" customFormat="1" ht="24.15" customHeight="1">
      <c r="B296" s="3"/>
      <c r="C296" s="141" t="s">
        <v>534</v>
      </c>
      <c r="D296" s="141" t="s">
        <v>117</v>
      </c>
      <c r="E296" s="140" t="s">
        <v>1581</v>
      </c>
      <c r="F296" s="139" t="s">
        <v>1580</v>
      </c>
      <c r="G296" s="138" t="s">
        <v>223</v>
      </c>
      <c r="H296" s="137">
        <v>7</v>
      </c>
      <c r="I296" s="136"/>
      <c r="J296" s="135">
        <f>ROUND(I296*H296,2)</f>
        <v>0</v>
      </c>
      <c r="K296" s="134"/>
      <c r="L296" s="3"/>
      <c r="M296" s="133" t="s">
        <v>1</v>
      </c>
      <c r="N296" s="132" t="s">
        <v>74</v>
      </c>
      <c r="P296" s="131">
        <f>O296*H296</f>
        <v>0</v>
      </c>
      <c r="Q296" s="131">
        <v>4.1279999999999997E-2</v>
      </c>
      <c r="R296" s="131">
        <f>Q296*H296</f>
        <v>0.28895999999999999</v>
      </c>
      <c r="S296" s="131">
        <v>0</v>
      </c>
      <c r="T296" s="130">
        <f>S296*H296</f>
        <v>0</v>
      </c>
      <c r="AR296" s="128" t="s">
        <v>129</v>
      </c>
      <c r="AT296" s="128" t="s">
        <v>117</v>
      </c>
      <c r="AU296" s="128" t="s">
        <v>0</v>
      </c>
      <c r="AY296" s="103" t="s">
        <v>116</v>
      </c>
      <c r="BE296" s="129">
        <f>IF(N296="základní",J296,0)</f>
        <v>0</v>
      </c>
      <c r="BF296" s="129">
        <f>IF(N296="snížená",J296,0)</f>
        <v>0</v>
      </c>
      <c r="BG296" s="129">
        <f>IF(N296="zákl. přenesená",J296,0)</f>
        <v>0</v>
      </c>
      <c r="BH296" s="129">
        <f>IF(N296="sníž. přenesená",J296,0)</f>
        <v>0</v>
      </c>
      <c r="BI296" s="129">
        <f>IF(N296="nulová",J296,0)</f>
        <v>0</v>
      </c>
      <c r="BJ296" s="103" t="s">
        <v>5</v>
      </c>
      <c r="BK296" s="129">
        <f>ROUND(I296*H296,2)</f>
        <v>0</v>
      </c>
      <c r="BL296" s="103" t="s">
        <v>129</v>
      </c>
      <c r="BM296" s="128" t="s">
        <v>1579</v>
      </c>
    </row>
    <row r="297" spans="2:65" s="2" customFormat="1" ht="26.1">
      <c r="B297" s="3"/>
      <c r="D297" s="127" t="s">
        <v>112</v>
      </c>
      <c r="F297" s="126" t="s">
        <v>1578</v>
      </c>
      <c r="I297" s="122"/>
      <c r="L297" s="3"/>
      <c r="M297" s="125"/>
      <c r="T297" s="62"/>
      <c r="AT297" s="103" t="s">
        <v>112</v>
      </c>
      <c r="AU297" s="103" t="s">
        <v>0</v>
      </c>
    </row>
    <row r="298" spans="2:65" s="2" customFormat="1">
      <c r="B298" s="3"/>
      <c r="D298" s="124" t="s">
        <v>110</v>
      </c>
      <c r="F298" s="123" t="s">
        <v>1577</v>
      </c>
      <c r="I298" s="122"/>
      <c r="L298" s="3"/>
      <c r="M298" s="125"/>
      <c r="T298" s="62"/>
      <c r="AT298" s="103" t="s">
        <v>110</v>
      </c>
      <c r="AU298" s="103" t="s">
        <v>0</v>
      </c>
    </row>
    <row r="299" spans="2:65" s="2" customFormat="1" ht="18">
      <c r="B299" s="3"/>
      <c r="D299" s="127" t="s">
        <v>233</v>
      </c>
      <c r="F299" s="174" t="s">
        <v>1576</v>
      </c>
      <c r="I299" s="122"/>
      <c r="L299" s="3"/>
      <c r="M299" s="125"/>
      <c r="T299" s="62"/>
      <c r="AT299" s="103" t="s">
        <v>233</v>
      </c>
      <c r="AU299" s="103" t="s">
        <v>0</v>
      </c>
    </row>
    <row r="300" spans="2:65" s="2" customFormat="1" ht="24.15" customHeight="1">
      <c r="B300" s="3"/>
      <c r="C300" s="141" t="s">
        <v>528</v>
      </c>
      <c r="D300" s="141" t="s">
        <v>117</v>
      </c>
      <c r="E300" s="140" t="s">
        <v>1575</v>
      </c>
      <c r="F300" s="139" t="s">
        <v>1574</v>
      </c>
      <c r="G300" s="138" t="s">
        <v>223</v>
      </c>
      <c r="H300" s="137">
        <v>1</v>
      </c>
      <c r="I300" s="136"/>
      <c r="J300" s="135">
        <f>ROUND(I300*H300,2)</f>
        <v>0</v>
      </c>
      <c r="K300" s="134"/>
      <c r="L300" s="3"/>
      <c r="M300" s="133" t="s">
        <v>1</v>
      </c>
      <c r="N300" s="132" t="s">
        <v>74</v>
      </c>
      <c r="P300" s="131">
        <f>O300*H300</f>
        <v>0</v>
      </c>
      <c r="Q300" s="131">
        <v>4.1680000000000002E-2</v>
      </c>
      <c r="R300" s="131">
        <f>Q300*H300</f>
        <v>4.1680000000000002E-2</v>
      </c>
      <c r="S300" s="131">
        <v>0</v>
      </c>
      <c r="T300" s="130">
        <f>S300*H300</f>
        <v>0</v>
      </c>
      <c r="AR300" s="128" t="s">
        <v>129</v>
      </c>
      <c r="AT300" s="128" t="s">
        <v>117</v>
      </c>
      <c r="AU300" s="128" t="s">
        <v>0</v>
      </c>
      <c r="AY300" s="103" t="s">
        <v>116</v>
      </c>
      <c r="BE300" s="129">
        <f>IF(N300="základní",J300,0)</f>
        <v>0</v>
      </c>
      <c r="BF300" s="129">
        <f>IF(N300="snížená",J300,0)</f>
        <v>0</v>
      </c>
      <c r="BG300" s="129">
        <f>IF(N300="zákl. přenesená",J300,0)</f>
        <v>0</v>
      </c>
      <c r="BH300" s="129">
        <f>IF(N300="sníž. přenesená",J300,0)</f>
        <v>0</v>
      </c>
      <c r="BI300" s="129">
        <f>IF(N300="nulová",J300,0)</f>
        <v>0</v>
      </c>
      <c r="BJ300" s="103" t="s">
        <v>5</v>
      </c>
      <c r="BK300" s="129">
        <f>ROUND(I300*H300,2)</f>
        <v>0</v>
      </c>
      <c r="BL300" s="103" t="s">
        <v>129</v>
      </c>
      <c r="BM300" s="128" t="s">
        <v>1573</v>
      </c>
    </row>
    <row r="301" spans="2:65" s="2" customFormat="1" ht="26.1">
      <c r="B301" s="3"/>
      <c r="D301" s="127" t="s">
        <v>112</v>
      </c>
      <c r="F301" s="126" t="s">
        <v>1572</v>
      </c>
      <c r="I301" s="122"/>
      <c r="L301" s="3"/>
      <c r="M301" s="125"/>
      <c r="T301" s="62"/>
      <c r="AT301" s="103" t="s">
        <v>112</v>
      </c>
      <c r="AU301" s="103" t="s">
        <v>0</v>
      </c>
    </row>
    <row r="302" spans="2:65" s="2" customFormat="1">
      <c r="B302" s="3"/>
      <c r="D302" s="124" t="s">
        <v>110</v>
      </c>
      <c r="F302" s="123" t="s">
        <v>1571</v>
      </c>
      <c r="I302" s="122"/>
      <c r="L302" s="3"/>
      <c r="M302" s="125"/>
      <c r="T302" s="62"/>
      <c r="AT302" s="103" t="s">
        <v>110</v>
      </c>
      <c r="AU302" s="103" t="s">
        <v>0</v>
      </c>
    </row>
    <row r="303" spans="2:65" s="142" customFormat="1" ht="22.8" customHeight="1">
      <c r="B303" s="149"/>
      <c r="D303" s="144" t="s">
        <v>34</v>
      </c>
      <c r="E303" s="152" t="s">
        <v>135</v>
      </c>
      <c r="F303" s="152" t="s">
        <v>134</v>
      </c>
      <c r="I303" s="151"/>
      <c r="J303" s="150">
        <f>BK303</f>
        <v>0</v>
      </c>
      <c r="L303" s="149"/>
      <c r="M303" s="148"/>
      <c r="P303" s="147">
        <f>SUM(P304:P306)</f>
        <v>0</v>
      </c>
      <c r="R303" s="147">
        <f>SUM(R304:R306)</f>
        <v>0</v>
      </c>
      <c r="T303" s="146">
        <f>SUM(T304:T306)</f>
        <v>0</v>
      </c>
      <c r="AR303" s="144" t="s">
        <v>5</v>
      </c>
      <c r="AT303" s="145" t="s">
        <v>34</v>
      </c>
      <c r="AU303" s="145" t="s">
        <v>5</v>
      </c>
      <c r="AY303" s="144" t="s">
        <v>116</v>
      </c>
      <c r="BK303" s="143">
        <f>SUM(BK304:BK306)</f>
        <v>0</v>
      </c>
    </row>
    <row r="304" spans="2:65" s="2" customFormat="1" ht="24.15" customHeight="1">
      <c r="B304" s="3"/>
      <c r="C304" s="141" t="s">
        <v>522</v>
      </c>
      <c r="D304" s="141" t="s">
        <v>117</v>
      </c>
      <c r="E304" s="140" t="s">
        <v>132</v>
      </c>
      <c r="F304" s="139" t="s">
        <v>131</v>
      </c>
      <c r="G304" s="138" t="s">
        <v>130</v>
      </c>
      <c r="H304" s="137">
        <v>25.454000000000001</v>
      </c>
      <c r="I304" s="136"/>
      <c r="J304" s="135">
        <f>ROUND(I304*H304,2)</f>
        <v>0</v>
      </c>
      <c r="K304" s="134"/>
      <c r="L304" s="3"/>
      <c r="M304" s="133" t="s">
        <v>1</v>
      </c>
      <c r="N304" s="132" t="s">
        <v>74</v>
      </c>
      <c r="P304" s="131">
        <f>O304*H304</f>
        <v>0</v>
      </c>
      <c r="Q304" s="131">
        <v>0</v>
      </c>
      <c r="R304" s="131">
        <f>Q304*H304</f>
        <v>0</v>
      </c>
      <c r="S304" s="131">
        <v>0</v>
      </c>
      <c r="T304" s="130">
        <f>S304*H304</f>
        <v>0</v>
      </c>
      <c r="AR304" s="128" t="s">
        <v>129</v>
      </c>
      <c r="AT304" s="128" t="s">
        <v>117</v>
      </c>
      <c r="AU304" s="128" t="s">
        <v>0</v>
      </c>
      <c r="AY304" s="103" t="s">
        <v>116</v>
      </c>
      <c r="BE304" s="129">
        <f>IF(N304="základní",J304,0)</f>
        <v>0</v>
      </c>
      <c r="BF304" s="129">
        <f>IF(N304="snížená",J304,0)</f>
        <v>0</v>
      </c>
      <c r="BG304" s="129">
        <f>IF(N304="zákl. přenesená",J304,0)</f>
        <v>0</v>
      </c>
      <c r="BH304" s="129">
        <f>IF(N304="sníž. přenesená",J304,0)</f>
        <v>0</v>
      </c>
      <c r="BI304" s="129">
        <f>IF(N304="nulová",J304,0)</f>
        <v>0</v>
      </c>
      <c r="BJ304" s="103" t="s">
        <v>5</v>
      </c>
      <c r="BK304" s="129">
        <f>ROUND(I304*H304,2)</f>
        <v>0</v>
      </c>
      <c r="BL304" s="103" t="s">
        <v>129</v>
      </c>
      <c r="BM304" s="128" t="s">
        <v>1570</v>
      </c>
    </row>
    <row r="305" spans="2:47" s="2" customFormat="1" ht="26.1">
      <c r="B305" s="3"/>
      <c r="D305" s="127" t="s">
        <v>112</v>
      </c>
      <c r="F305" s="126" t="s">
        <v>1569</v>
      </c>
      <c r="I305" s="122"/>
      <c r="L305" s="3"/>
      <c r="M305" s="125"/>
      <c r="T305" s="62"/>
      <c r="AT305" s="103" t="s">
        <v>112</v>
      </c>
      <c r="AU305" s="103" t="s">
        <v>0</v>
      </c>
    </row>
    <row r="306" spans="2:47" s="2" customFormat="1">
      <c r="B306" s="3"/>
      <c r="D306" s="124" t="s">
        <v>110</v>
      </c>
      <c r="F306" s="123" t="s">
        <v>126</v>
      </c>
      <c r="I306" s="122"/>
      <c r="L306" s="3"/>
      <c r="M306" s="121"/>
      <c r="N306" s="120"/>
      <c r="O306" s="120"/>
      <c r="P306" s="120"/>
      <c r="Q306" s="120"/>
      <c r="R306" s="120"/>
      <c r="S306" s="120"/>
      <c r="T306" s="119"/>
      <c r="AT306" s="103" t="s">
        <v>110</v>
      </c>
      <c r="AU306" s="103" t="s">
        <v>0</v>
      </c>
    </row>
    <row r="307" spans="2:47" s="2" customFormat="1" ht="7" customHeight="1">
      <c r="B307" s="5"/>
      <c r="C307" s="4"/>
      <c r="D307" s="4"/>
      <c r="E307" s="4"/>
      <c r="F307" s="4"/>
      <c r="G307" s="4"/>
      <c r="H307" s="4"/>
      <c r="I307" s="4"/>
      <c r="J307" s="4"/>
      <c r="K307" s="4"/>
      <c r="L307" s="3"/>
    </row>
  </sheetData>
  <sheetProtection algorithmName="SHA-512" hashValue="95Gw5DdKKs4xS5vBxN156N5Q0ejshTFe+STzAio17N8+FfqQxI3oFbkuoosWK0Dx0IK6Un7S3MYeZETORla2Hg==" saltValue="O4QBIL39l5JwultkxAaufafC51d9XLjRg3PVA/QkuVWL7XCPNigBuomqAwLWvazrocvRZpn64a6vgk9HbAcKQA==" spinCount="100000" sheet="1" objects="1" scenarios="1" formatColumns="0" formatRows="0" autoFilter="0"/>
  <autoFilter ref="C85:K306" xr:uid="{00000000-0009-0000-0000-000007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4" r:id="rId1" xr:uid="{08098CDD-3873-449C-A50C-17A83B620660}"/>
    <hyperlink ref="F98" r:id="rId2" xr:uid="{A4F3C6B9-F9E7-44B2-9F8A-6B0BE15A9DC5}"/>
    <hyperlink ref="F102" r:id="rId3" xr:uid="{24C10BE0-DC20-4608-9C96-610133C5EDFF}"/>
    <hyperlink ref="F111" r:id="rId4" xr:uid="{E10C2420-ECF0-4351-881F-EE95F57973C1}"/>
    <hyperlink ref="F118" r:id="rId5" xr:uid="{37CEE61D-5A90-4B43-85AB-B89A2D5C937C}"/>
    <hyperlink ref="F122" r:id="rId6" xr:uid="{FA62EC75-4541-452B-9B0C-1ADBE5105AA6}"/>
    <hyperlink ref="F126" r:id="rId7" xr:uid="{530A9959-E6EC-4C94-8C6D-CF6B7B847EA8}"/>
    <hyperlink ref="F130" r:id="rId8" xr:uid="{957C57EF-582E-4697-99BF-AE368B41DE3A}"/>
    <hyperlink ref="F134" r:id="rId9" xr:uid="{682E86DC-5024-48C3-8B33-FBEB72411543}"/>
    <hyperlink ref="F138" r:id="rId10" xr:uid="{D1BEE33E-E240-49FB-8774-448D0339170E}"/>
    <hyperlink ref="F147" r:id="rId11" xr:uid="{49E8932F-E0CB-4A9B-A2E3-0C9997A4F055}"/>
    <hyperlink ref="F154" r:id="rId12" xr:uid="{88709729-ABED-459A-9980-C88B94A8FD18}"/>
    <hyperlink ref="F159" r:id="rId13" xr:uid="{7C2E1A6C-1985-4BF6-8D6A-88AFF752F5C0}"/>
    <hyperlink ref="F163" r:id="rId14" xr:uid="{C34D7C4B-31B1-49F5-A434-D9FF6DE82D47}"/>
    <hyperlink ref="F170" r:id="rId15" xr:uid="{41655253-6598-4F33-8A5F-A4B6B47FC20A}"/>
    <hyperlink ref="F174" r:id="rId16" xr:uid="{29019888-CB74-475A-A56E-012B3C46A5A6}"/>
    <hyperlink ref="F183" r:id="rId17" xr:uid="{EF03F49B-C779-466A-B022-104864E918CF}"/>
    <hyperlink ref="F190" r:id="rId18" xr:uid="{785DBF71-9809-43FE-A7AD-E171B5ECDDD6}"/>
    <hyperlink ref="F197" r:id="rId19" xr:uid="{F7BE8D81-6FBB-435C-B1EB-F26ABAB27697}"/>
    <hyperlink ref="F207" r:id="rId20" xr:uid="{CB9A9EF4-C63F-48B8-AA42-9BFA0602EB77}"/>
    <hyperlink ref="F219" r:id="rId21" xr:uid="{78BD2087-FFD0-4046-84E3-647CF184339A}"/>
    <hyperlink ref="F226" r:id="rId22" xr:uid="{6CCC5268-3EAD-4D5A-B811-57062F75B4BD}"/>
    <hyperlink ref="F238" r:id="rId23" xr:uid="{22257DDF-31FB-46E7-9FBD-4C477818E189}"/>
    <hyperlink ref="F241" r:id="rId24" xr:uid="{5F126FD0-A8AA-484E-86EE-C812A176ACB1}"/>
    <hyperlink ref="F245" r:id="rId25" xr:uid="{7C6A56BB-B813-4C8D-834D-08B6425FDD5E}"/>
    <hyperlink ref="F251" r:id="rId26" xr:uid="{2D55BF05-7A00-41C1-BA5B-4AA6E043041F}"/>
    <hyperlink ref="F255" r:id="rId27" xr:uid="{16E406D1-5973-4E39-B072-6113128237D6}"/>
    <hyperlink ref="F272" r:id="rId28" xr:uid="{96AE51FB-D1D8-4C95-BB89-04C06107F19D}"/>
    <hyperlink ref="F275" r:id="rId29" xr:uid="{F1D2E669-5AB6-480B-A388-FA10FD13E086}"/>
    <hyperlink ref="F278" r:id="rId30" xr:uid="{413C23B4-8743-436F-A8B9-F3CBA660434C}"/>
    <hyperlink ref="F283" r:id="rId31" xr:uid="{82928C80-96E1-4B18-8795-7F01FEA3ED31}"/>
    <hyperlink ref="F288" r:id="rId32" xr:uid="{4FD970B4-3994-4E5D-8509-78B806EC1C4F}"/>
    <hyperlink ref="F292" r:id="rId33" xr:uid="{C09DD4DC-F5F2-4AE7-A6DD-DF2034185F57}"/>
    <hyperlink ref="F295" r:id="rId34" xr:uid="{304D0E65-F141-457F-A099-700D023D8AFA}"/>
    <hyperlink ref="F298" r:id="rId35" xr:uid="{2329FC89-7819-4036-878F-FDB3D8D2D81A}"/>
    <hyperlink ref="F302" r:id="rId36" xr:uid="{AB493178-63ED-4F7A-A50A-FE4611E307EF}"/>
    <hyperlink ref="F306" r:id="rId37" xr:uid="{AD070B43-189F-48F7-B003-E00A16818FB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41CEA-C4A9-4784-9DF9-42962F619D05}">
  <sheetPr>
    <pageSetUpPr fitToPage="1"/>
  </sheetPr>
  <dimension ref="B2:BM203"/>
  <sheetViews>
    <sheetView showGridLines="0" workbookViewId="0"/>
  </sheetViews>
  <sheetFormatPr defaultRowHeight="10.199999999999999"/>
  <cols>
    <col min="1" max="1" width="6.578125" style="1" customWidth="1"/>
    <col min="2" max="2" width="0.9453125" style="1" customWidth="1"/>
    <col min="3" max="3" width="3.26171875" style="1" customWidth="1"/>
    <col min="4" max="4" width="3.41796875" style="1" customWidth="1"/>
    <col min="5" max="5" width="13.5234375" style="1" customWidth="1"/>
    <col min="6" max="6" width="40.1015625" style="1" customWidth="1"/>
    <col min="7" max="7" width="5.89453125" style="1" customWidth="1"/>
    <col min="8" max="8" width="11.05078125" style="1" customWidth="1"/>
    <col min="9" max="9" width="12.47265625" style="1" customWidth="1"/>
    <col min="10" max="10" width="17.62890625" style="1" customWidth="1"/>
    <col min="11" max="11" width="17.62890625" style="1" hidden="1" customWidth="1"/>
    <col min="12" max="12" width="7.3671875" style="1" customWidth="1"/>
    <col min="13" max="13" width="8.5234375" style="1" hidden="1" customWidth="1"/>
    <col min="14" max="14" width="8.83984375" style="1"/>
    <col min="15" max="20" width="11.15625" style="1" hidden="1" customWidth="1"/>
    <col min="21" max="21" width="12.89453125" style="1" hidden="1" customWidth="1"/>
    <col min="22" max="22" width="9.734375" style="1" customWidth="1"/>
    <col min="23" max="23" width="12.89453125" style="1" customWidth="1"/>
    <col min="24" max="24" width="9.734375" style="1" customWidth="1"/>
    <col min="25" max="25" width="11.83984375" style="1" customWidth="1"/>
    <col min="26" max="26" width="8.68359375" style="1" customWidth="1"/>
    <col min="27" max="27" width="11.83984375" style="1" customWidth="1"/>
    <col min="28" max="28" width="12.89453125" style="1" customWidth="1"/>
    <col min="29" max="29" width="8.68359375" style="1" customWidth="1"/>
    <col min="30" max="30" width="11.83984375" style="1" customWidth="1"/>
    <col min="31" max="31" width="12.89453125" style="1" customWidth="1"/>
    <col min="32" max="16384" width="8.83984375" style="1"/>
  </cols>
  <sheetData>
    <row r="2" spans="2:46" ht="37" customHeight="1"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AT2" s="103" t="s">
        <v>3</v>
      </c>
    </row>
    <row r="3" spans="2:46" ht="7" customHeight="1"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00"/>
      <c r="AT3" s="103" t="s">
        <v>0</v>
      </c>
    </row>
    <row r="4" spans="2:46" ht="25" customHeight="1">
      <c r="B4" s="100"/>
      <c r="D4" s="77" t="s">
        <v>880</v>
      </c>
      <c r="L4" s="100"/>
      <c r="M4" s="239" t="s">
        <v>102</v>
      </c>
      <c r="AT4" s="103" t="s">
        <v>89</v>
      </c>
    </row>
    <row r="5" spans="2:46" ht="7" customHeight="1">
      <c r="B5" s="100"/>
      <c r="L5" s="100"/>
    </row>
    <row r="6" spans="2:46" ht="12" customHeight="1">
      <c r="B6" s="100"/>
      <c r="D6" s="67" t="s">
        <v>64</v>
      </c>
      <c r="L6" s="100"/>
    </row>
    <row r="7" spans="2:46" ht="16.5" customHeight="1">
      <c r="B7" s="100"/>
      <c r="E7" s="211" t="str">
        <f>'Rekapitulace stavby'!K6</f>
        <v>RB - KANALIZACE - JIH - revize 10-2025</v>
      </c>
      <c r="F7" s="212"/>
      <c r="G7" s="212"/>
      <c r="H7" s="212"/>
      <c r="L7" s="100"/>
    </row>
    <row r="8" spans="2:46" s="2" customFormat="1" ht="12" customHeight="1">
      <c r="B8" s="3"/>
      <c r="D8" s="67" t="s">
        <v>863</v>
      </c>
      <c r="L8" s="3"/>
    </row>
    <row r="9" spans="2:46" s="2" customFormat="1" ht="16.5" customHeight="1">
      <c r="B9" s="3"/>
      <c r="E9" s="75" t="s">
        <v>1866</v>
      </c>
      <c r="F9" s="210"/>
      <c r="G9" s="210"/>
      <c r="H9" s="210"/>
      <c r="L9" s="3"/>
    </row>
    <row r="10" spans="2:46" s="2" customFormat="1">
      <c r="B10" s="3"/>
      <c r="L10" s="3"/>
    </row>
    <row r="11" spans="2:46" s="2" customFormat="1" ht="12" customHeight="1">
      <c r="B11" s="3"/>
      <c r="D11" s="67" t="s">
        <v>96</v>
      </c>
      <c r="F11" s="25" t="s">
        <v>1</v>
      </c>
      <c r="I11" s="67" t="s">
        <v>95</v>
      </c>
      <c r="J11" s="25" t="s">
        <v>1</v>
      </c>
      <c r="L11" s="3"/>
    </row>
    <row r="12" spans="2:46" s="2" customFormat="1" ht="12" customHeight="1">
      <c r="B12" s="3"/>
      <c r="D12" s="67" t="s">
        <v>63</v>
      </c>
      <c r="F12" s="25" t="s">
        <v>84</v>
      </c>
      <c r="I12" s="67" t="s">
        <v>62</v>
      </c>
      <c r="J12" s="209" t="str">
        <f>'Rekapitulace stavby'!AN8</f>
        <v>27. 6. 2025</v>
      </c>
      <c r="L12" s="3"/>
    </row>
    <row r="13" spans="2:46" s="2" customFormat="1" ht="10.8" customHeight="1">
      <c r="B13" s="3"/>
      <c r="L13" s="3"/>
    </row>
    <row r="14" spans="2:46" s="2" customFormat="1" ht="12" customHeight="1">
      <c r="B14" s="3"/>
      <c r="D14" s="67" t="s">
        <v>61</v>
      </c>
      <c r="I14" s="67" t="s">
        <v>86</v>
      </c>
      <c r="J14" s="25" t="s">
        <v>93</v>
      </c>
      <c r="L14" s="3"/>
    </row>
    <row r="15" spans="2:46" s="2" customFormat="1" ht="18" customHeight="1">
      <c r="B15" s="3"/>
      <c r="E15" s="25" t="s">
        <v>92</v>
      </c>
      <c r="I15" s="67" t="s">
        <v>83</v>
      </c>
      <c r="J15" s="25" t="s">
        <v>1</v>
      </c>
      <c r="L15" s="3"/>
    </row>
    <row r="16" spans="2:46" s="2" customFormat="1" ht="7" customHeight="1">
      <c r="B16" s="3"/>
      <c r="L16" s="3"/>
    </row>
    <row r="17" spans="2:12" s="2" customFormat="1" ht="12" customHeight="1">
      <c r="B17" s="3"/>
      <c r="D17" s="67" t="s">
        <v>58</v>
      </c>
      <c r="I17" s="67" t="s">
        <v>86</v>
      </c>
      <c r="J17" s="107" t="str">
        <f>'Rekapitulace stavby'!AN13</f>
        <v>Vyplň údaj</v>
      </c>
      <c r="L17" s="3"/>
    </row>
    <row r="18" spans="2:12" s="2" customFormat="1" ht="18" customHeight="1">
      <c r="B18" s="3"/>
      <c r="E18" s="238" t="str">
        <f>'Rekapitulace stavby'!E14</f>
        <v>Vyplň údaj</v>
      </c>
      <c r="F18" s="112"/>
      <c r="G18" s="112"/>
      <c r="H18" s="112"/>
      <c r="I18" s="67" t="s">
        <v>83</v>
      </c>
      <c r="J18" s="107" t="str">
        <f>'Rekapitulace stavby'!AN14</f>
        <v>Vyplň údaj</v>
      </c>
      <c r="L18" s="3"/>
    </row>
    <row r="19" spans="2:12" s="2" customFormat="1" ht="7" customHeight="1">
      <c r="B19" s="3"/>
      <c r="L19" s="3"/>
    </row>
    <row r="20" spans="2:12" s="2" customFormat="1" ht="12" customHeight="1">
      <c r="B20" s="3"/>
      <c r="D20" s="67" t="s">
        <v>60</v>
      </c>
      <c r="I20" s="67" t="s">
        <v>86</v>
      </c>
      <c r="J20" s="25" t="s">
        <v>90</v>
      </c>
      <c r="L20" s="3"/>
    </row>
    <row r="21" spans="2:12" s="2" customFormat="1" ht="18" customHeight="1">
      <c r="B21" s="3"/>
      <c r="E21" s="25" t="s">
        <v>88</v>
      </c>
      <c r="I21" s="67" t="s">
        <v>83</v>
      </c>
      <c r="J21" s="25" t="s">
        <v>87</v>
      </c>
      <c r="L21" s="3"/>
    </row>
    <row r="22" spans="2:12" s="2" customFormat="1" ht="7" customHeight="1">
      <c r="B22" s="3"/>
      <c r="L22" s="3"/>
    </row>
    <row r="23" spans="2:12" s="2" customFormat="1" ht="12" customHeight="1">
      <c r="B23" s="3"/>
      <c r="D23" s="67" t="s">
        <v>57</v>
      </c>
      <c r="I23" s="67" t="s">
        <v>86</v>
      </c>
      <c r="J23" s="25" t="str">
        <f>IF('Rekapitulace stavby'!AN19="","",'Rekapitulace stavby'!AN19)</f>
        <v/>
      </c>
      <c r="L23" s="3"/>
    </row>
    <row r="24" spans="2:12" s="2" customFormat="1" ht="18" customHeight="1">
      <c r="B24" s="3"/>
      <c r="E24" s="25" t="str">
        <f>IF('Rekapitulace stavby'!E20="","",'Rekapitulace stavby'!E20)</f>
        <v xml:space="preserve"> </v>
      </c>
      <c r="I24" s="67" t="s">
        <v>83</v>
      </c>
      <c r="J24" s="25" t="str">
        <f>IF('Rekapitulace stavby'!AN20="","",'Rekapitulace stavby'!AN20)</f>
        <v/>
      </c>
      <c r="L24" s="3"/>
    </row>
    <row r="25" spans="2:12" s="2" customFormat="1" ht="7" customHeight="1">
      <c r="B25" s="3"/>
      <c r="L25" s="3"/>
    </row>
    <row r="26" spans="2:12" s="2" customFormat="1" ht="12" customHeight="1">
      <c r="B26" s="3"/>
      <c r="D26" s="67" t="s">
        <v>81</v>
      </c>
      <c r="L26" s="3"/>
    </row>
    <row r="27" spans="2:12" s="236" customFormat="1" ht="71.25" customHeight="1">
      <c r="B27" s="237"/>
      <c r="E27" s="102" t="s">
        <v>80</v>
      </c>
      <c r="F27" s="102"/>
      <c r="G27" s="102"/>
      <c r="H27" s="102"/>
      <c r="L27" s="237"/>
    </row>
    <row r="28" spans="2:12" s="2" customFormat="1" ht="7" customHeight="1">
      <c r="B28" s="3"/>
      <c r="L28" s="3"/>
    </row>
    <row r="29" spans="2:12" s="2" customFormat="1" ht="7" customHeight="1">
      <c r="B29" s="3"/>
      <c r="D29" s="51"/>
      <c r="E29" s="51"/>
      <c r="F29" s="51"/>
      <c r="G29" s="51"/>
      <c r="H29" s="51"/>
      <c r="I29" s="51"/>
      <c r="J29" s="51"/>
      <c r="K29" s="51"/>
      <c r="L29" s="3"/>
    </row>
    <row r="30" spans="2:12" s="2" customFormat="1" ht="25.45" customHeight="1">
      <c r="B30" s="3"/>
      <c r="D30" s="235" t="s">
        <v>79</v>
      </c>
      <c r="J30" s="222">
        <f>ROUND(J85, 2)</f>
        <v>0</v>
      </c>
      <c r="L30" s="3"/>
    </row>
    <row r="31" spans="2:12" s="2" customFormat="1" ht="7" customHeight="1">
      <c r="B31" s="3"/>
      <c r="D31" s="51"/>
      <c r="E31" s="51"/>
      <c r="F31" s="51"/>
      <c r="G31" s="51"/>
      <c r="H31" s="51"/>
      <c r="I31" s="51"/>
      <c r="J31" s="51"/>
      <c r="K31" s="51"/>
      <c r="L31" s="3"/>
    </row>
    <row r="32" spans="2:12" s="2" customFormat="1" ht="14.4" customHeight="1">
      <c r="B32" s="3"/>
      <c r="F32" s="234" t="s">
        <v>77</v>
      </c>
      <c r="I32" s="234" t="s">
        <v>78</v>
      </c>
      <c r="J32" s="234" t="s">
        <v>76</v>
      </c>
      <c r="L32" s="3"/>
    </row>
    <row r="33" spans="2:12" s="2" customFormat="1" ht="14.4" customHeight="1">
      <c r="B33" s="3"/>
      <c r="D33" s="233" t="s">
        <v>75</v>
      </c>
      <c r="E33" s="67" t="s">
        <v>74</v>
      </c>
      <c r="F33" s="27">
        <f>ROUND((SUM(BE85:BE202)),  2)</f>
        <v>0</v>
      </c>
      <c r="I33" s="232">
        <v>0.21</v>
      </c>
      <c r="J33" s="27">
        <f>ROUND(((SUM(BE85:BE202))*I33),  2)</f>
        <v>0</v>
      </c>
      <c r="L33" s="3"/>
    </row>
    <row r="34" spans="2:12" s="2" customFormat="1" ht="14.4" customHeight="1">
      <c r="B34" s="3"/>
      <c r="E34" s="67" t="s">
        <v>73</v>
      </c>
      <c r="F34" s="27">
        <f>ROUND((SUM(BF85:BF202)),  2)</f>
        <v>0</v>
      </c>
      <c r="I34" s="232">
        <v>0.12</v>
      </c>
      <c r="J34" s="27">
        <f>ROUND(((SUM(BF85:BF202))*I34),  2)</f>
        <v>0</v>
      </c>
      <c r="L34" s="3"/>
    </row>
    <row r="35" spans="2:12" s="2" customFormat="1" ht="14.4" hidden="1" customHeight="1">
      <c r="B35" s="3"/>
      <c r="E35" s="67" t="s">
        <v>72</v>
      </c>
      <c r="F35" s="27">
        <f>ROUND((SUM(BG85:BG202)),  2)</f>
        <v>0</v>
      </c>
      <c r="I35" s="232">
        <v>0.21</v>
      </c>
      <c r="J35" s="27">
        <f>0</f>
        <v>0</v>
      </c>
      <c r="L35" s="3"/>
    </row>
    <row r="36" spans="2:12" s="2" customFormat="1" ht="14.4" hidden="1" customHeight="1">
      <c r="B36" s="3"/>
      <c r="E36" s="67" t="s">
        <v>71</v>
      </c>
      <c r="F36" s="27">
        <f>ROUND((SUM(BH85:BH202)),  2)</f>
        <v>0</v>
      </c>
      <c r="I36" s="232">
        <v>0.12</v>
      </c>
      <c r="J36" s="27">
        <f>0</f>
        <v>0</v>
      </c>
      <c r="L36" s="3"/>
    </row>
    <row r="37" spans="2:12" s="2" customFormat="1" ht="14.4" hidden="1" customHeight="1">
      <c r="B37" s="3"/>
      <c r="E37" s="67" t="s">
        <v>70</v>
      </c>
      <c r="F37" s="27">
        <f>ROUND((SUM(BI85:BI202)),  2)</f>
        <v>0</v>
      </c>
      <c r="I37" s="232">
        <v>0</v>
      </c>
      <c r="J37" s="27">
        <f>0</f>
        <v>0</v>
      </c>
      <c r="L37" s="3"/>
    </row>
    <row r="38" spans="2:12" s="2" customFormat="1" ht="7" customHeight="1">
      <c r="B38" s="3"/>
      <c r="L38" s="3"/>
    </row>
    <row r="39" spans="2:12" s="2" customFormat="1" ht="25.45" customHeight="1">
      <c r="B39" s="3"/>
      <c r="C39" s="224"/>
      <c r="D39" s="231" t="s">
        <v>69</v>
      </c>
      <c r="E39" s="60"/>
      <c r="F39" s="60"/>
      <c r="G39" s="230" t="s">
        <v>68</v>
      </c>
      <c r="H39" s="229" t="s">
        <v>67</v>
      </c>
      <c r="I39" s="60"/>
      <c r="J39" s="228">
        <f>SUM(J30:J37)</f>
        <v>0</v>
      </c>
      <c r="K39" s="227"/>
      <c r="L39" s="3"/>
    </row>
    <row r="40" spans="2:12" s="2" customFormat="1" ht="14.4" customHeight="1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7" customHeight="1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5" customHeight="1">
      <c r="B45" s="3"/>
      <c r="C45" s="77" t="s">
        <v>878</v>
      </c>
      <c r="L45" s="3"/>
    </row>
    <row r="46" spans="2:12" s="2" customFormat="1" ht="7" customHeight="1">
      <c r="B46" s="3"/>
      <c r="L46" s="3"/>
    </row>
    <row r="47" spans="2:12" s="2" customFormat="1" ht="12" customHeight="1">
      <c r="B47" s="3"/>
      <c r="C47" s="67" t="s">
        <v>64</v>
      </c>
      <c r="L47" s="3"/>
    </row>
    <row r="48" spans="2:12" s="2" customFormat="1" ht="16.5" customHeight="1">
      <c r="B48" s="3"/>
      <c r="E48" s="211" t="str">
        <f>E7</f>
        <v>RB - KANALIZACE - JIH - revize 10-2025</v>
      </c>
      <c r="F48" s="212"/>
      <c r="G48" s="212"/>
      <c r="H48" s="212"/>
      <c r="L48" s="3"/>
    </row>
    <row r="49" spans="2:47" s="2" customFormat="1" ht="12" customHeight="1">
      <c r="B49" s="3"/>
      <c r="C49" s="67" t="s">
        <v>863</v>
      </c>
      <c r="L49" s="3"/>
    </row>
    <row r="50" spans="2:47" s="2" customFormat="1" ht="16.5" customHeight="1">
      <c r="B50" s="3"/>
      <c r="E50" s="75" t="str">
        <f>E9</f>
        <v>OVN - Ostatní a vedlejší náklady</v>
      </c>
      <c r="F50" s="210"/>
      <c r="G50" s="210"/>
      <c r="H50" s="210"/>
      <c r="L50" s="3"/>
    </row>
    <row r="51" spans="2:47" s="2" customFormat="1" ht="7" customHeight="1">
      <c r="B51" s="3"/>
      <c r="L51" s="3"/>
    </row>
    <row r="52" spans="2:47" s="2" customFormat="1" ht="12" customHeight="1">
      <c r="B52" s="3"/>
      <c r="C52" s="67" t="s">
        <v>63</v>
      </c>
      <c r="F52" s="25" t="str">
        <f>F12</f>
        <v xml:space="preserve"> </v>
      </c>
      <c r="I52" s="67" t="s">
        <v>62</v>
      </c>
      <c r="J52" s="209" t="str">
        <f>IF(J12="","",J12)</f>
        <v>27. 6. 2025</v>
      </c>
      <c r="L52" s="3"/>
    </row>
    <row r="53" spans="2:47" s="2" customFormat="1" ht="7" customHeight="1">
      <c r="B53" s="3"/>
      <c r="L53" s="3"/>
    </row>
    <row r="54" spans="2:47" s="2" customFormat="1" ht="15.15" customHeight="1">
      <c r="B54" s="3"/>
      <c r="C54" s="67" t="s">
        <v>61</v>
      </c>
      <c r="F54" s="25" t="str">
        <f>E15</f>
        <v>Obec Rohovládová Bělá</v>
      </c>
      <c r="I54" s="67" t="s">
        <v>60</v>
      </c>
      <c r="J54" s="208" t="str">
        <f>E21</f>
        <v>PLP Projektstav s.r.o.</v>
      </c>
      <c r="L54" s="3"/>
    </row>
    <row r="55" spans="2:47" s="2" customFormat="1" ht="15.15" customHeight="1">
      <c r="B55" s="3"/>
      <c r="C55" s="67" t="s">
        <v>58</v>
      </c>
      <c r="F55" s="25" t="str">
        <f>IF(E18="","",E18)</f>
        <v>Vyplň údaj</v>
      </c>
      <c r="I55" s="67" t="s">
        <v>57</v>
      </c>
      <c r="J55" s="208" t="str">
        <f>E24</f>
        <v xml:space="preserve"> </v>
      </c>
      <c r="L55" s="3"/>
    </row>
    <row r="56" spans="2:47" s="2" customFormat="1" ht="10.3" customHeight="1">
      <c r="B56" s="3"/>
      <c r="L56" s="3"/>
    </row>
    <row r="57" spans="2:47" s="2" customFormat="1" ht="29.25" customHeight="1">
      <c r="B57" s="3"/>
      <c r="C57" s="226" t="s">
        <v>877</v>
      </c>
      <c r="D57" s="224"/>
      <c r="E57" s="224"/>
      <c r="F57" s="224"/>
      <c r="G57" s="224"/>
      <c r="H57" s="224"/>
      <c r="I57" s="224"/>
      <c r="J57" s="225" t="s">
        <v>856</v>
      </c>
      <c r="K57" s="224"/>
      <c r="L57" s="3"/>
    </row>
    <row r="58" spans="2:47" s="2" customFormat="1" ht="10.3" customHeight="1">
      <c r="B58" s="3"/>
      <c r="L58" s="3"/>
    </row>
    <row r="59" spans="2:47" s="2" customFormat="1" ht="22.8" customHeight="1">
      <c r="B59" s="3"/>
      <c r="C59" s="223" t="s">
        <v>39</v>
      </c>
      <c r="J59" s="222">
        <f>J85</f>
        <v>0</v>
      </c>
      <c r="L59" s="3"/>
      <c r="AU59" s="103" t="s">
        <v>847</v>
      </c>
    </row>
    <row r="60" spans="2:47" s="217" customFormat="1" ht="25" customHeight="1">
      <c r="B60" s="218"/>
      <c r="D60" s="221" t="s">
        <v>1865</v>
      </c>
      <c r="E60" s="220"/>
      <c r="F60" s="220"/>
      <c r="G60" s="220"/>
      <c r="H60" s="220"/>
      <c r="I60" s="220"/>
      <c r="J60" s="219">
        <f>J86</f>
        <v>0</v>
      </c>
      <c r="L60" s="218"/>
    </row>
    <row r="61" spans="2:47" s="35" customFormat="1" ht="19.899999999999999" customHeight="1">
      <c r="B61" s="213"/>
      <c r="D61" s="216" t="s">
        <v>1864</v>
      </c>
      <c r="E61" s="215"/>
      <c r="F61" s="215"/>
      <c r="G61" s="215"/>
      <c r="H61" s="215"/>
      <c r="I61" s="215"/>
      <c r="J61" s="214">
        <f>J87</f>
        <v>0</v>
      </c>
      <c r="L61" s="213"/>
    </row>
    <row r="62" spans="2:47" s="35" customFormat="1" ht="19.899999999999999" customHeight="1">
      <c r="B62" s="213"/>
      <c r="D62" s="216" t="s">
        <v>1863</v>
      </c>
      <c r="E62" s="215"/>
      <c r="F62" s="215"/>
      <c r="G62" s="215"/>
      <c r="H62" s="215"/>
      <c r="I62" s="215"/>
      <c r="J62" s="214">
        <f>J138</f>
        <v>0</v>
      </c>
      <c r="L62" s="213"/>
    </row>
    <row r="63" spans="2:47" s="35" customFormat="1" ht="19.899999999999999" customHeight="1">
      <c r="B63" s="213"/>
      <c r="D63" s="216" t="s">
        <v>1862</v>
      </c>
      <c r="E63" s="215"/>
      <c r="F63" s="215"/>
      <c r="G63" s="215"/>
      <c r="H63" s="215"/>
      <c r="I63" s="215"/>
      <c r="J63" s="214">
        <f>J154</f>
        <v>0</v>
      </c>
      <c r="L63" s="213"/>
    </row>
    <row r="64" spans="2:47" s="35" customFormat="1" ht="19.899999999999999" customHeight="1">
      <c r="B64" s="213"/>
      <c r="D64" s="216" t="s">
        <v>1861</v>
      </c>
      <c r="E64" s="215"/>
      <c r="F64" s="215"/>
      <c r="G64" s="215"/>
      <c r="H64" s="215"/>
      <c r="I64" s="215"/>
      <c r="J64" s="214">
        <f>J165</f>
        <v>0</v>
      </c>
      <c r="L64" s="213"/>
    </row>
    <row r="65" spans="2:12" s="35" customFormat="1" ht="19.899999999999999" customHeight="1">
      <c r="B65" s="213"/>
      <c r="D65" s="216" t="s">
        <v>1860</v>
      </c>
      <c r="E65" s="215"/>
      <c r="F65" s="215"/>
      <c r="G65" s="215"/>
      <c r="H65" s="215"/>
      <c r="I65" s="215"/>
      <c r="J65" s="214">
        <f>J182</f>
        <v>0</v>
      </c>
      <c r="L65" s="213"/>
    </row>
    <row r="66" spans="2:12" s="2" customFormat="1" ht="21.85" customHeight="1">
      <c r="B66" s="3"/>
      <c r="L66" s="3"/>
    </row>
    <row r="67" spans="2:12" s="2" customFormat="1" ht="7" customHeight="1">
      <c r="B67" s="5"/>
      <c r="C67" s="4"/>
      <c r="D67" s="4"/>
      <c r="E67" s="4"/>
      <c r="F67" s="4"/>
      <c r="G67" s="4"/>
      <c r="H67" s="4"/>
      <c r="I67" s="4"/>
      <c r="J67" s="4"/>
      <c r="K67" s="4"/>
      <c r="L67" s="3"/>
    </row>
    <row r="71" spans="2:12" s="2" customFormat="1" ht="7" customHeight="1">
      <c r="B71" s="79"/>
      <c r="C71" s="78"/>
      <c r="D71" s="78"/>
      <c r="E71" s="78"/>
      <c r="F71" s="78"/>
      <c r="G71" s="78"/>
      <c r="H71" s="78"/>
      <c r="I71" s="78"/>
      <c r="J71" s="78"/>
      <c r="K71" s="78"/>
      <c r="L71" s="3"/>
    </row>
    <row r="72" spans="2:12" s="2" customFormat="1" ht="25" customHeight="1">
      <c r="B72" s="3"/>
      <c r="C72" s="77" t="s">
        <v>864</v>
      </c>
      <c r="L72" s="3"/>
    </row>
    <row r="73" spans="2:12" s="2" customFormat="1" ht="7" customHeight="1">
      <c r="B73" s="3"/>
      <c r="L73" s="3"/>
    </row>
    <row r="74" spans="2:12" s="2" customFormat="1" ht="12" customHeight="1">
      <c r="B74" s="3"/>
      <c r="C74" s="67" t="s">
        <v>64</v>
      </c>
      <c r="L74" s="3"/>
    </row>
    <row r="75" spans="2:12" s="2" customFormat="1" ht="16.5" customHeight="1">
      <c r="B75" s="3"/>
      <c r="E75" s="211" t="str">
        <f>E7</f>
        <v>RB - KANALIZACE - JIH - revize 10-2025</v>
      </c>
      <c r="F75" s="212"/>
      <c r="G75" s="212"/>
      <c r="H75" s="212"/>
      <c r="L75" s="3"/>
    </row>
    <row r="76" spans="2:12" s="2" customFormat="1" ht="12" customHeight="1">
      <c r="B76" s="3"/>
      <c r="C76" s="67" t="s">
        <v>863</v>
      </c>
      <c r="L76" s="3"/>
    </row>
    <row r="77" spans="2:12" s="2" customFormat="1" ht="16.5" customHeight="1">
      <c r="B77" s="3"/>
      <c r="E77" s="75" t="str">
        <f>E9</f>
        <v>OVN - Ostatní a vedlejší náklady</v>
      </c>
      <c r="F77" s="210"/>
      <c r="G77" s="210"/>
      <c r="H77" s="210"/>
      <c r="L77" s="3"/>
    </row>
    <row r="78" spans="2:12" s="2" customFormat="1" ht="7" customHeight="1">
      <c r="B78" s="3"/>
      <c r="L78" s="3"/>
    </row>
    <row r="79" spans="2:12" s="2" customFormat="1" ht="12" customHeight="1">
      <c r="B79" s="3"/>
      <c r="C79" s="67" t="s">
        <v>63</v>
      </c>
      <c r="F79" s="25" t="str">
        <f>F12</f>
        <v xml:space="preserve"> </v>
      </c>
      <c r="I79" s="67" t="s">
        <v>62</v>
      </c>
      <c r="J79" s="209" t="str">
        <f>IF(J12="","",J12)</f>
        <v>27. 6. 2025</v>
      </c>
      <c r="L79" s="3"/>
    </row>
    <row r="80" spans="2:12" s="2" customFormat="1" ht="7" customHeight="1">
      <c r="B80" s="3"/>
      <c r="L80" s="3"/>
    </row>
    <row r="81" spans="2:65" s="2" customFormat="1" ht="15.15" customHeight="1">
      <c r="B81" s="3"/>
      <c r="C81" s="67" t="s">
        <v>61</v>
      </c>
      <c r="F81" s="25" t="str">
        <f>E15</f>
        <v>Obec Rohovládová Bělá</v>
      </c>
      <c r="I81" s="67" t="s">
        <v>60</v>
      </c>
      <c r="J81" s="208" t="str">
        <f>E21</f>
        <v>PLP Projektstav s.r.o.</v>
      </c>
      <c r="L81" s="3"/>
    </row>
    <row r="82" spans="2:65" s="2" customFormat="1" ht="15.15" customHeight="1">
      <c r="B82" s="3"/>
      <c r="C82" s="67" t="s">
        <v>58</v>
      </c>
      <c r="F82" s="25" t="str">
        <f>IF(E18="","",E18)</f>
        <v>Vyplň údaj</v>
      </c>
      <c r="I82" s="67" t="s">
        <v>57</v>
      </c>
      <c r="J82" s="208" t="str">
        <f>E24</f>
        <v xml:space="preserve"> </v>
      </c>
      <c r="L82" s="3"/>
    </row>
    <row r="83" spans="2:65" s="2" customFormat="1" ht="10.3" customHeight="1">
      <c r="B83" s="3"/>
      <c r="L83" s="3"/>
    </row>
    <row r="84" spans="2:65" s="202" customFormat="1" ht="29.25" customHeight="1">
      <c r="B84" s="203"/>
      <c r="C84" s="207" t="s">
        <v>860</v>
      </c>
      <c r="D84" s="206" t="s">
        <v>52</v>
      </c>
      <c r="E84" s="206" t="s">
        <v>56</v>
      </c>
      <c r="F84" s="206" t="s">
        <v>55</v>
      </c>
      <c r="G84" s="206" t="s">
        <v>859</v>
      </c>
      <c r="H84" s="206" t="s">
        <v>858</v>
      </c>
      <c r="I84" s="206" t="s">
        <v>857</v>
      </c>
      <c r="J84" s="205" t="s">
        <v>856</v>
      </c>
      <c r="K84" s="204" t="s">
        <v>855</v>
      </c>
      <c r="L84" s="203"/>
      <c r="M84" s="55" t="s">
        <v>1</v>
      </c>
      <c r="N84" s="54" t="s">
        <v>75</v>
      </c>
      <c r="O84" s="54" t="s">
        <v>854</v>
      </c>
      <c r="P84" s="54" t="s">
        <v>853</v>
      </c>
      <c r="Q84" s="54" t="s">
        <v>852</v>
      </c>
      <c r="R84" s="54" t="s">
        <v>851</v>
      </c>
      <c r="S84" s="54" t="s">
        <v>850</v>
      </c>
      <c r="T84" s="53" t="s">
        <v>849</v>
      </c>
    </row>
    <row r="85" spans="2:65" s="2" customFormat="1" ht="22.8" customHeight="1">
      <c r="B85" s="3"/>
      <c r="C85" s="49" t="s">
        <v>848</v>
      </c>
      <c r="J85" s="201">
        <f>BK85</f>
        <v>0</v>
      </c>
      <c r="L85" s="3"/>
      <c r="M85" s="52"/>
      <c r="N85" s="51"/>
      <c r="O85" s="51"/>
      <c r="P85" s="200">
        <f>P86</f>
        <v>0</v>
      </c>
      <c r="Q85" s="51"/>
      <c r="R85" s="200">
        <f>R86</f>
        <v>0</v>
      </c>
      <c r="S85" s="51"/>
      <c r="T85" s="199">
        <f>T86</f>
        <v>0</v>
      </c>
      <c r="AT85" s="103" t="s">
        <v>34</v>
      </c>
      <c r="AU85" s="103" t="s">
        <v>847</v>
      </c>
      <c r="BK85" s="198">
        <f>BK86</f>
        <v>0</v>
      </c>
    </row>
    <row r="86" spans="2:65" s="142" customFormat="1" ht="25.9" customHeight="1">
      <c r="B86" s="149"/>
      <c r="D86" s="144" t="s">
        <v>34</v>
      </c>
      <c r="E86" s="154" t="s">
        <v>1859</v>
      </c>
      <c r="F86" s="154" t="s">
        <v>1858</v>
      </c>
      <c r="I86" s="151"/>
      <c r="J86" s="153">
        <f>BK86</f>
        <v>0</v>
      </c>
      <c r="L86" s="149"/>
      <c r="M86" s="148"/>
      <c r="P86" s="147">
        <f>P87+P138+P154+P165+P182</f>
        <v>0</v>
      </c>
      <c r="R86" s="147">
        <f>R87+R138+R154+R165+R182</f>
        <v>0</v>
      </c>
      <c r="T86" s="146">
        <f>T87+T138+T154+T165+T182</f>
        <v>0</v>
      </c>
      <c r="AR86" s="144" t="s">
        <v>432</v>
      </c>
      <c r="AT86" s="145" t="s">
        <v>34</v>
      </c>
      <c r="AU86" s="145" t="s">
        <v>38</v>
      </c>
      <c r="AY86" s="144" t="s">
        <v>116</v>
      </c>
      <c r="BK86" s="143">
        <f>BK87+BK138+BK154+BK165+BK182</f>
        <v>0</v>
      </c>
    </row>
    <row r="87" spans="2:65" s="142" customFormat="1" ht="22.8" customHeight="1">
      <c r="B87" s="149"/>
      <c r="D87" s="144" t="s">
        <v>34</v>
      </c>
      <c r="E87" s="152" t="s">
        <v>1857</v>
      </c>
      <c r="F87" s="152" t="s">
        <v>1856</v>
      </c>
      <c r="I87" s="151"/>
      <c r="J87" s="150">
        <f>BK87</f>
        <v>0</v>
      </c>
      <c r="L87" s="149"/>
      <c r="M87" s="148"/>
      <c r="P87" s="147">
        <f>SUM(P88:P137)</f>
        <v>0</v>
      </c>
      <c r="R87" s="147">
        <f>SUM(R88:R137)</f>
        <v>0</v>
      </c>
      <c r="T87" s="146">
        <f>SUM(T88:T137)</f>
        <v>0</v>
      </c>
      <c r="AR87" s="144" t="s">
        <v>432</v>
      </c>
      <c r="AT87" s="145" t="s">
        <v>34</v>
      </c>
      <c r="AU87" s="145" t="s">
        <v>5</v>
      </c>
      <c r="AY87" s="144" t="s">
        <v>116</v>
      </c>
      <c r="BK87" s="143">
        <f>SUM(BK88:BK137)</f>
        <v>0</v>
      </c>
    </row>
    <row r="88" spans="2:65" s="2" customFormat="1" ht="21.75" customHeight="1">
      <c r="B88" s="3"/>
      <c r="C88" s="141" t="s">
        <v>5</v>
      </c>
      <c r="D88" s="141" t="s">
        <v>117</v>
      </c>
      <c r="E88" s="140" t="s">
        <v>1855</v>
      </c>
      <c r="F88" s="139" t="s">
        <v>1853</v>
      </c>
      <c r="G88" s="138" t="s">
        <v>172</v>
      </c>
      <c r="H88" s="137">
        <v>1</v>
      </c>
      <c r="I88" s="136"/>
      <c r="J88" s="135">
        <f>ROUND(I88*H88,2)</f>
        <v>0</v>
      </c>
      <c r="K88" s="134"/>
      <c r="L88" s="3"/>
      <c r="M88" s="133" t="s">
        <v>1</v>
      </c>
      <c r="N88" s="132" t="s">
        <v>74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0">
        <f>S88*H88</f>
        <v>0</v>
      </c>
      <c r="AR88" s="128" t="s">
        <v>1842</v>
      </c>
      <c r="AT88" s="128" t="s">
        <v>117</v>
      </c>
      <c r="AU88" s="128" t="s">
        <v>0</v>
      </c>
      <c r="AY88" s="103" t="s">
        <v>116</v>
      </c>
      <c r="BE88" s="129">
        <f>IF(N88="základní",J88,0)</f>
        <v>0</v>
      </c>
      <c r="BF88" s="129">
        <f>IF(N88="snížená",J88,0)</f>
        <v>0</v>
      </c>
      <c r="BG88" s="129">
        <f>IF(N88="zákl. přenesená",J88,0)</f>
        <v>0</v>
      </c>
      <c r="BH88" s="129">
        <f>IF(N88="sníž. přenesená",J88,0)</f>
        <v>0</v>
      </c>
      <c r="BI88" s="129">
        <f>IF(N88="nulová",J88,0)</f>
        <v>0</v>
      </c>
      <c r="BJ88" s="103" t="s">
        <v>5</v>
      </c>
      <c r="BK88" s="129">
        <f>ROUND(I88*H88,2)</f>
        <v>0</v>
      </c>
      <c r="BL88" s="103" t="s">
        <v>1842</v>
      </c>
      <c r="BM88" s="128" t="s">
        <v>1854</v>
      </c>
    </row>
    <row r="89" spans="2:65" s="2" customFormat="1">
      <c r="B89" s="3"/>
      <c r="D89" s="127" t="s">
        <v>112</v>
      </c>
      <c r="F89" s="126" t="s">
        <v>1853</v>
      </c>
      <c r="I89" s="122"/>
      <c r="L89" s="3"/>
      <c r="M89" s="125"/>
      <c r="T89" s="62"/>
      <c r="AT89" s="103" t="s">
        <v>112</v>
      </c>
      <c r="AU89" s="103" t="s">
        <v>0</v>
      </c>
    </row>
    <row r="90" spans="2:65" s="2" customFormat="1" ht="27">
      <c r="B90" s="3"/>
      <c r="D90" s="127" t="s">
        <v>233</v>
      </c>
      <c r="F90" s="174" t="s">
        <v>1852</v>
      </c>
      <c r="I90" s="122"/>
      <c r="L90" s="3"/>
      <c r="M90" s="125"/>
      <c r="T90" s="62"/>
      <c r="AT90" s="103" t="s">
        <v>233</v>
      </c>
      <c r="AU90" s="103" t="s">
        <v>0</v>
      </c>
    </row>
    <row r="91" spans="2:65" s="2" customFormat="1" ht="16.5" customHeight="1">
      <c r="B91" s="3"/>
      <c r="C91" s="141" t="s">
        <v>0</v>
      </c>
      <c r="D91" s="141" t="s">
        <v>117</v>
      </c>
      <c r="E91" s="140" t="s">
        <v>1851</v>
      </c>
      <c r="F91" s="139" t="s">
        <v>1849</v>
      </c>
      <c r="G91" s="138" t="s">
        <v>172</v>
      </c>
      <c r="H91" s="137">
        <v>1</v>
      </c>
      <c r="I91" s="136"/>
      <c r="J91" s="135">
        <f>ROUND(I91*H91,2)</f>
        <v>0</v>
      </c>
      <c r="K91" s="134"/>
      <c r="L91" s="3"/>
      <c r="M91" s="133" t="s">
        <v>1</v>
      </c>
      <c r="N91" s="132" t="s">
        <v>74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0">
        <f>S91*H91</f>
        <v>0</v>
      </c>
      <c r="AR91" s="128" t="s">
        <v>1842</v>
      </c>
      <c r="AT91" s="128" t="s">
        <v>117</v>
      </c>
      <c r="AU91" s="128" t="s">
        <v>0</v>
      </c>
      <c r="AY91" s="103" t="s">
        <v>116</v>
      </c>
      <c r="BE91" s="129">
        <f>IF(N91="základní",J91,0)</f>
        <v>0</v>
      </c>
      <c r="BF91" s="129">
        <f>IF(N91="snížená",J91,0)</f>
        <v>0</v>
      </c>
      <c r="BG91" s="129">
        <f>IF(N91="zákl. přenesená",J91,0)</f>
        <v>0</v>
      </c>
      <c r="BH91" s="129">
        <f>IF(N91="sníž. přenesená",J91,0)</f>
        <v>0</v>
      </c>
      <c r="BI91" s="129">
        <f>IF(N91="nulová",J91,0)</f>
        <v>0</v>
      </c>
      <c r="BJ91" s="103" t="s">
        <v>5</v>
      </c>
      <c r="BK91" s="129">
        <f>ROUND(I91*H91,2)</f>
        <v>0</v>
      </c>
      <c r="BL91" s="103" t="s">
        <v>1842</v>
      </c>
      <c r="BM91" s="128" t="s">
        <v>1850</v>
      </c>
    </row>
    <row r="92" spans="2:65" s="2" customFormat="1">
      <c r="B92" s="3"/>
      <c r="D92" s="127" t="s">
        <v>112</v>
      </c>
      <c r="F92" s="126" t="s">
        <v>1849</v>
      </c>
      <c r="I92" s="122"/>
      <c r="L92" s="3"/>
      <c r="M92" s="125"/>
      <c r="T92" s="62"/>
      <c r="AT92" s="103" t="s">
        <v>112</v>
      </c>
      <c r="AU92" s="103" t="s">
        <v>0</v>
      </c>
    </row>
    <row r="93" spans="2:65" s="2" customFormat="1" ht="27">
      <c r="B93" s="3"/>
      <c r="D93" s="127" t="s">
        <v>233</v>
      </c>
      <c r="F93" s="174" t="s">
        <v>1848</v>
      </c>
      <c r="I93" s="122"/>
      <c r="L93" s="3"/>
      <c r="M93" s="125"/>
      <c r="T93" s="62"/>
      <c r="AT93" s="103" t="s">
        <v>233</v>
      </c>
      <c r="AU93" s="103" t="s">
        <v>0</v>
      </c>
    </row>
    <row r="94" spans="2:65" s="2" customFormat="1" ht="16.5" customHeight="1">
      <c r="B94" s="3"/>
      <c r="C94" s="141" t="s">
        <v>121</v>
      </c>
      <c r="D94" s="141" t="s">
        <v>117</v>
      </c>
      <c r="E94" s="140" t="s">
        <v>1847</v>
      </c>
      <c r="F94" s="139" t="s">
        <v>1845</v>
      </c>
      <c r="G94" s="138" t="s">
        <v>172</v>
      </c>
      <c r="H94" s="137">
        <v>1</v>
      </c>
      <c r="I94" s="136"/>
      <c r="J94" s="135">
        <f>ROUND(I94*H94,2)</f>
        <v>0</v>
      </c>
      <c r="K94" s="134"/>
      <c r="L94" s="3"/>
      <c r="M94" s="133" t="s">
        <v>1</v>
      </c>
      <c r="N94" s="132" t="s">
        <v>74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0">
        <f>S94*H94</f>
        <v>0</v>
      </c>
      <c r="AR94" s="128" t="s">
        <v>1842</v>
      </c>
      <c r="AT94" s="128" t="s">
        <v>117</v>
      </c>
      <c r="AU94" s="128" t="s">
        <v>0</v>
      </c>
      <c r="AY94" s="103" t="s">
        <v>116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03" t="s">
        <v>5</v>
      </c>
      <c r="BK94" s="129">
        <f>ROUND(I94*H94,2)</f>
        <v>0</v>
      </c>
      <c r="BL94" s="103" t="s">
        <v>1842</v>
      </c>
      <c r="BM94" s="128" t="s">
        <v>1846</v>
      </c>
    </row>
    <row r="95" spans="2:65" s="2" customFormat="1">
      <c r="B95" s="3"/>
      <c r="D95" s="127" t="s">
        <v>112</v>
      </c>
      <c r="F95" s="126" t="s">
        <v>1845</v>
      </c>
      <c r="I95" s="122"/>
      <c r="L95" s="3"/>
      <c r="M95" s="125"/>
      <c r="T95" s="62"/>
      <c r="AT95" s="103" t="s">
        <v>112</v>
      </c>
      <c r="AU95" s="103" t="s">
        <v>0</v>
      </c>
    </row>
    <row r="96" spans="2:65" s="2" customFormat="1" ht="27">
      <c r="B96" s="3"/>
      <c r="D96" s="127" t="s">
        <v>233</v>
      </c>
      <c r="F96" s="174" t="s">
        <v>1844</v>
      </c>
      <c r="I96" s="122"/>
      <c r="L96" s="3"/>
      <c r="M96" s="125"/>
      <c r="T96" s="62"/>
      <c r="AT96" s="103" t="s">
        <v>233</v>
      </c>
      <c r="AU96" s="103" t="s">
        <v>0</v>
      </c>
    </row>
    <row r="97" spans="2:65" s="2" customFormat="1" ht="24.15" customHeight="1">
      <c r="B97" s="3"/>
      <c r="C97" s="141" t="s">
        <v>129</v>
      </c>
      <c r="D97" s="141" t="s">
        <v>117</v>
      </c>
      <c r="E97" s="140" t="s">
        <v>1843</v>
      </c>
      <c r="F97" s="139" t="s">
        <v>1840</v>
      </c>
      <c r="G97" s="138" t="s">
        <v>172</v>
      </c>
      <c r="H97" s="137">
        <v>1</v>
      </c>
      <c r="I97" s="136"/>
      <c r="J97" s="135">
        <f>ROUND(I97*H97,2)</f>
        <v>0</v>
      </c>
      <c r="K97" s="134"/>
      <c r="L97" s="3"/>
      <c r="M97" s="133" t="s">
        <v>1</v>
      </c>
      <c r="N97" s="132" t="s">
        <v>74</v>
      </c>
      <c r="P97" s="131">
        <f>O97*H97</f>
        <v>0</v>
      </c>
      <c r="Q97" s="131">
        <v>0</v>
      </c>
      <c r="R97" s="131">
        <f>Q97*H97</f>
        <v>0</v>
      </c>
      <c r="S97" s="131">
        <v>0</v>
      </c>
      <c r="T97" s="130">
        <f>S97*H97</f>
        <v>0</v>
      </c>
      <c r="AR97" s="128" t="s">
        <v>1842</v>
      </c>
      <c r="AT97" s="128" t="s">
        <v>117</v>
      </c>
      <c r="AU97" s="128" t="s">
        <v>0</v>
      </c>
      <c r="AY97" s="103" t="s">
        <v>116</v>
      </c>
      <c r="BE97" s="129">
        <f>IF(N97="základní",J97,0)</f>
        <v>0</v>
      </c>
      <c r="BF97" s="129">
        <f>IF(N97="snížená",J97,0)</f>
        <v>0</v>
      </c>
      <c r="BG97" s="129">
        <f>IF(N97="zákl. přenesená",J97,0)</f>
        <v>0</v>
      </c>
      <c r="BH97" s="129">
        <f>IF(N97="sníž. přenesená",J97,0)</f>
        <v>0</v>
      </c>
      <c r="BI97" s="129">
        <f>IF(N97="nulová",J97,0)</f>
        <v>0</v>
      </c>
      <c r="BJ97" s="103" t="s">
        <v>5</v>
      </c>
      <c r="BK97" s="129">
        <f>ROUND(I97*H97,2)</f>
        <v>0</v>
      </c>
      <c r="BL97" s="103" t="s">
        <v>1842</v>
      </c>
      <c r="BM97" s="128" t="s">
        <v>1841</v>
      </c>
    </row>
    <row r="98" spans="2:65" s="2" customFormat="1">
      <c r="B98" s="3"/>
      <c r="D98" s="127" t="s">
        <v>112</v>
      </c>
      <c r="F98" s="126" t="s">
        <v>1840</v>
      </c>
      <c r="I98" s="122"/>
      <c r="L98" s="3"/>
      <c r="M98" s="125"/>
      <c r="T98" s="62"/>
      <c r="AT98" s="103" t="s">
        <v>112</v>
      </c>
      <c r="AU98" s="103" t="s">
        <v>0</v>
      </c>
    </row>
    <row r="99" spans="2:65" s="2" customFormat="1" ht="72">
      <c r="B99" s="3"/>
      <c r="D99" s="127" t="s">
        <v>233</v>
      </c>
      <c r="F99" s="174" t="s">
        <v>1839</v>
      </c>
      <c r="I99" s="122"/>
      <c r="L99" s="3"/>
      <c r="M99" s="125"/>
      <c r="T99" s="62"/>
      <c r="AT99" s="103" t="s">
        <v>233</v>
      </c>
      <c r="AU99" s="103" t="s">
        <v>0</v>
      </c>
    </row>
    <row r="100" spans="2:65" s="2" customFormat="1" ht="16.5" customHeight="1">
      <c r="B100" s="3"/>
      <c r="C100" s="141" t="s">
        <v>432</v>
      </c>
      <c r="D100" s="141" t="s">
        <v>117</v>
      </c>
      <c r="E100" s="140" t="s">
        <v>1838</v>
      </c>
      <c r="F100" s="139" t="s">
        <v>1836</v>
      </c>
      <c r="G100" s="138" t="s">
        <v>172</v>
      </c>
      <c r="H100" s="137">
        <v>1</v>
      </c>
      <c r="I100" s="136"/>
      <c r="J100" s="135">
        <f>ROUND(I100*H100,2)</f>
        <v>0</v>
      </c>
      <c r="K100" s="134"/>
      <c r="L100" s="3"/>
      <c r="M100" s="133" t="s">
        <v>1</v>
      </c>
      <c r="N100" s="132" t="s">
        <v>74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0">
        <f>S100*H100</f>
        <v>0</v>
      </c>
      <c r="AR100" s="128" t="s">
        <v>1728</v>
      </c>
      <c r="AT100" s="128" t="s">
        <v>117</v>
      </c>
      <c r="AU100" s="128" t="s">
        <v>0</v>
      </c>
      <c r="AY100" s="103" t="s">
        <v>116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3" t="s">
        <v>5</v>
      </c>
      <c r="BK100" s="129">
        <f>ROUND(I100*H100,2)</f>
        <v>0</v>
      </c>
      <c r="BL100" s="103" t="s">
        <v>1728</v>
      </c>
      <c r="BM100" s="128" t="s">
        <v>1837</v>
      </c>
    </row>
    <row r="101" spans="2:65" s="2" customFormat="1">
      <c r="B101" s="3"/>
      <c r="D101" s="127" t="s">
        <v>112</v>
      </c>
      <c r="F101" s="126" t="s">
        <v>1836</v>
      </c>
      <c r="I101" s="122"/>
      <c r="L101" s="3"/>
      <c r="M101" s="125"/>
      <c r="T101" s="62"/>
      <c r="AT101" s="103" t="s">
        <v>112</v>
      </c>
      <c r="AU101" s="103" t="s">
        <v>0</v>
      </c>
    </row>
    <row r="102" spans="2:65" s="2" customFormat="1">
      <c r="B102" s="3"/>
      <c r="D102" s="124" t="s">
        <v>110</v>
      </c>
      <c r="F102" s="123" t="s">
        <v>1835</v>
      </c>
      <c r="I102" s="122"/>
      <c r="L102" s="3"/>
      <c r="M102" s="125"/>
      <c r="T102" s="62"/>
      <c r="AT102" s="103" t="s">
        <v>110</v>
      </c>
      <c r="AU102" s="103" t="s">
        <v>0</v>
      </c>
    </row>
    <row r="103" spans="2:65" s="2" customFormat="1" ht="81">
      <c r="B103" s="3"/>
      <c r="D103" s="127" t="s">
        <v>233</v>
      </c>
      <c r="F103" s="174" t="s">
        <v>1834</v>
      </c>
      <c r="I103" s="122"/>
      <c r="L103" s="3"/>
      <c r="M103" s="125"/>
      <c r="T103" s="62"/>
      <c r="AT103" s="103" t="s">
        <v>233</v>
      </c>
      <c r="AU103" s="103" t="s">
        <v>0</v>
      </c>
    </row>
    <row r="104" spans="2:65" s="2" customFormat="1" ht="16.5" customHeight="1">
      <c r="B104" s="3"/>
      <c r="C104" s="141" t="s">
        <v>812</v>
      </c>
      <c r="D104" s="141" t="s">
        <v>117</v>
      </c>
      <c r="E104" s="140" t="s">
        <v>1833</v>
      </c>
      <c r="F104" s="139" t="s">
        <v>1831</v>
      </c>
      <c r="G104" s="138" t="s">
        <v>172</v>
      </c>
      <c r="H104" s="137">
        <v>1</v>
      </c>
      <c r="I104" s="136"/>
      <c r="J104" s="135">
        <f>ROUND(I104*H104,2)</f>
        <v>0</v>
      </c>
      <c r="K104" s="134"/>
      <c r="L104" s="3"/>
      <c r="M104" s="133" t="s">
        <v>1</v>
      </c>
      <c r="N104" s="132" t="s">
        <v>74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0">
        <f>S104*H104</f>
        <v>0</v>
      </c>
      <c r="AR104" s="128" t="s">
        <v>1728</v>
      </c>
      <c r="AT104" s="128" t="s">
        <v>117</v>
      </c>
      <c r="AU104" s="128" t="s">
        <v>0</v>
      </c>
      <c r="AY104" s="103" t="s">
        <v>116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3" t="s">
        <v>5</v>
      </c>
      <c r="BK104" s="129">
        <f>ROUND(I104*H104,2)</f>
        <v>0</v>
      </c>
      <c r="BL104" s="103" t="s">
        <v>1728</v>
      </c>
      <c r="BM104" s="128" t="s">
        <v>1832</v>
      </c>
    </row>
    <row r="105" spans="2:65" s="2" customFormat="1">
      <c r="B105" s="3"/>
      <c r="D105" s="127" t="s">
        <v>112</v>
      </c>
      <c r="F105" s="126" t="s">
        <v>1831</v>
      </c>
      <c r="I105" s="122"/>
      <c r="L105" s="3"/>
      <c r="M105" s="125"/>
      <c r="T105" s="62"/>
      <c r="AT105" s="103" t="s">
        <v>112</v>
      </c>
      <c r="AU105" s="103" t="s">
        <v>0</v>
      </c>
    </row>
    <row r="106" spans="2:65" s="2" customFormat="1">
      <c r="B106" s="3"/>
      <c r="D106" s="124" t="s">
        <v>110</v>
      </c>
      <c r="F106" s="123" t="s">
        <v>1830</v>
      </c>
      <c r="I106" s="122"/>
      <c r="L106" s="3"/>
      <c r="M106" s="125"/>
      <c r="T106" s="62"/>
      <c r="AT106" s="103" t="s">
        <v>110</v>
      </c>
      <c r="AU106" s="103" t="s">
        <v>0</v>
      </c>
    </row>
    <row r="107" spans="2:65" s="2" customFormat="1" ht="108">
      <c r="B107" s="3"/>
      <c r="D107" s="127" t="s">
        <v>233</v>
      </c>
      <c r="F107" s="174" t="s">
        <v>1829</v>
      </c>
      <c r="I107" s="122"/>
      <c r="L107" s="3"/>
      <c r="M107" s="125"/>
      <c r="T107" s="62"/>
      <c r="AT107" s="103" t="s">
        <v>233</v>
      </c>
      <c r="AU107" s="103" t="s">
        <v>0</v>
      </c>
    </row>
    <row r="108" spans="2:65" s="2" customFormat="1" ht="16.5" customHeight="1">
      <c r="B108" s="3"/>
      <c r="C108" s="141" t="s">
        <v>803</v>
      </c>
      <c r="D108" s="141" t="s">
        <v>117</v>
      </c>
      <c r="E108" s="140" t="s">
        <v>1828</v>
      </c>
      <c r="F108" s="139" t="s">
        <v>1826</v>
      </c>
      <c r="G108" s="138" t="s">
        <v>172</v>
      </c>
      <c r="H108" s="137">
        <v>1</v>
      </c>
      <c r="I108" s="136"/>
      <c r="J108" s="135">
        <f>ROUND(I108*H108,2)</f>
        <v>0</v>
      </c>
      <c r="K108" s="134"/>
      <c r="L108" s="3"/>
      <c r="M108" s="133" t="s">
        <v>1</v>
      </c>
      <c r="N108" s="132" t="s">
        <v>74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0">
        <f>S108*H108</f>
        <v>0</v>
      </c>
      <c r="AR108" s="128" t="s">
        <v>1728</v>
      </c>
      <c r="AT108" s="128" t="s">
        <v>117</v>
      </c>
      <c r="AU108" s="128" t="s">
        <v>0</v>
      </c>
      <c r="AY108" s="103" t="s">
        <v>116</v>
      </c>
      <c r="BE108" s="129">
        <f>IF(N108="základní",J108,0)</f>
        <v>0</v>
      </c>
      <c r="BF108" s="129">
        <f>IF(N108="snížená",J108,0)</f>
        <v>0</v>
      </c>
      <c r="BG108" s="129">
        <f>IF(N108="zákl. přenesená",J108,0)</f>
        <v>0</v>
      </c>
      <c r="BH108" s="129">
        <f>IF(N108="sníž. přenesená",J108,0)</f>
        <v>0</v>
      </c>
      <c r="BI108" s="129">
        <f>IF(N108="nulová",J108,0)</f>
        <v>0</v>
      </c>
      <c r="BJ108" s="103" t="s">
        <v>5</v>
      </c>
      <c r="BK108" s="129">
        <f>ROUND(I108*H108,2)</f>
        <v>0</v>
      </c>
      <c r="BL108" s="103" t="s">
        <v>1728</v>
      </c>
      <c r="BM108" s="128" t="s">
        <v>1827</v>
      </c>
    </row>
    <row r="109" spans="2:65" s="2" customFormat="1">
      <c r="B109" s="3"/>
      <c r="D109" s="127" t="s">
        <v>112</v>
      </c>
      <c r="F109" s="126" t="s">
        <v>1826</v>
      </c>
      <c r="I109" s="122"/>
      <c r="L109" s="3"/>
      <c r="M109" s="125"/>
      <c r="T109" s="62"/>
      <c r="AT109" s="103" t="s">
        <v>112</v>
      </c>
      <c r="AU109" s="103" t="s">
        <v>0</v>
      </c>
    </row>
    <row r="110" spans="2:65" s="2" customFormat="1">
      <c r="B110" s="3"/>
      <c r="D110" s="124" t="s">
        <v>110</v>
      </c>
      <c r="F110" s="123" t="s">
        <v>1825</v>
      </c>
      <c r="I110" s="122"/>
      <c r="L110" s="3"/>
      <c r="M110" s="125"/>
      <c r="T110" s="62"/>
      <c r="AT110" s="103" t="s">
        <v>110</v>
      </c>
      <c r="AU110" s="103" t="s">
        <v>0</v>
      </c>
    </row>
    <row r="111" spans="2:65" s="2" customFormat="1" ht="24.15" customHeight="1">
      <c r="B111" s="3"/>
      <c r="C111" s="141" t="s">
        <v>213</v>
      </c>
      <c r="D111" s="141" t="s">
        <v>117</v>
      </c>
      <c r="E111" s="140" t="s">
        <v>1824</v>
      </c>
      <c r="F111" s="139" t="s">
        <v>1822</v>
      </c>
      <c r="G111" s="138" t="s">
        <v>172</v>
      </c>
      <c r="H111" s="137">
        <v>1</v>
      </c>
      <c r="I111" s="136"/>
      <c r="J111" s="135">
        <f>ROUND(I111*H111,2)</f>
        <v>0</v>
      </c>
      <c r="K111" s="134"/>
      <c r="L111" s="3"/>
      <c r="M111" s="133" t="s">
        <v>1</v>
      </c>
      <c r="N111" s="132" t="s">
        <v>74</v>
      </c>
      <c r="P111" s="131">
        <f>O111*H111</f>
        <v>0</v>
      </c>
      <c r="Q111" s="131">
        <v>0</v>
      </c>
      <c r="R111" s="131">
        <f>Q111*H111</f>
        <v>0</v>
      </c>
      <c r="S111" s="131">
        <v>0</v>
      </c>
      <c r="T111" s="130">
        <f>S111*H111</f>
        <v>0</v>
      </c>
      <c r="AR111" s="128" t="s">
        <v>1728</v>
      </c>
      <c r="AT111" s="128" t="s">
        <v>117</v>
      </c>
      <c r="AU111" s="128" t="s">
        <v>0</v>
      </c>
      <c r="AY111" s="103" t="s">
        <v>116</v>
      </c>
      <c r="BE111" s="129">
        <f>IF(N111="základní",J111,0)</f>
        <v>0</v>
      </c>
      <c r="BF111" s="129">
        <f>IF(N111="snížená",J111,0)</f>
        <v>0</v>
      </c>
      <c r="BG111" s="129">
        <f>IF(N111="zákl. přenesená",J111,0)</f>
        <v>0</v>
      </c>
      <c r="BH111" s="129">
        <f>IF(N111="sníž. přenesená",J111,0)</f>
        <v>0</v>
      </c>
      <c r="BI111" s="129">
        <f>IF(N111="nulová",J111,0)</f>
        <v>0</v>
      </c>
      <c r="BJ111" s="103" t="s">
        <v>5</v>
      </c>
      <c r="BK111" s="129">
        <f>ROUND(I111*H111,2)</f>
        <v>0</v>
      </c>
      <c r="BL111" s="103" t="s">
        <v>1728</v>
      </c>
      <c r="BM111" s="128" t="s">
        <v>1823</v>
      </c>
    </row>
    <row r="112" spans="2:65" s="2" customFormat="1">
      <c r="B112" s="3"/>
      <c r="D112" s="127" t="s">
        <v>112</v>
      </c>
      <c r="F112" s="126" t="s">
        <v>1822</v>
      </c>
      <c r="I112" s="122"/>
      <c r="L112" s="3"/>
      <c r="M112" s="125"/>
      <c r="T112" s="62"/>
      <c r="AT112" s="103" t="s">
        <v>112</v>
      </c>
      <c r="AU112" s="103" t="s">
        <v>0</v>
      </c>
    </row>
    <row r="113" spans="2:65" s="2" customFormat="1" ht="54">
      <c r="B113" s="3"/>
      <c r="D113" s="127" t="s">
        <v>233</v>
      </c>
      <c r="F113" s="174" t="s">
        <v>1821</v>
      </c>
      <c r="I113" s="122"/>
      <c r="L113" s="3"/>
      <c r="M113" s="125"/>
      <c r="T113" s="62"/>
      <c r="AT113" s="103" t="s">
        <v>233</v>
      </c>
      <c r="AU113" s="103" t="s">
        <v>0</v>
      </c>
    </row>
    <row r="114" spans="2:65" s="2" customFormat="1" ht="16.5" customHeight="1">
      <c r="B114" s="3"/>
      <c r="C114" s="141" t="s">
        <v>201</v>
      </c>
      <c r="D114" s="141" t="s">
        <v>117</v>
      </c>
      <c r="E114" s="140" t="s">
        <v>1820</v>
      </c>
      <c r="F114" s="139" t="s">
        <v>1818</v>
      </c>
      <c r="G114" s="138" t="s">
        <v>172</v>
      </c>
      <c r="H114" s="137">
        <v>1</v>
      </c>
      <c r="I114" s="136"/>
      <c r="J114" s="135">
        <f>ROUND(I114*H114,2)</f>
        <v>0</v>
      </c>
      <c r="K114" s="134"/>
      <c r="L114" s="3"/>
      <c r="M114" s="133" t="s">
        <v>1</v>
      </c>
      <c r="N114" s="132" t="s">
        <v>74</v>
      </c>
      <c r="P114" s="131">
        <f>O114*H114</f>
        <v>0</v>
      </c>
      <c r="Q114" s="131">
        <v>0</v>
      </c>
      <c r="R114" s="131">
        <f>Q114*H114</f>
        <v>0</v>
      </c>
      <c r="S114" s="131">
        <v>0</v>
      </c>
      <c r="T114" s="130">
        <f>S114*H114</f>
        <v>0</v>
      </c>
      <c r="AR114" s="128" t="s">
        <v>1728</v>
      </c>
      <c r="AT114" s="128" t="s">
        <v>117</v>
      </c>
      <c r="AU114" s="128" t="s">
        <v>0</v>
      </c>
      <c r="AY114" s="103" t="s">
        <v>116</v>
      </c>
      <c r="BE114" s="129">
        <f>IF(N114="základní",J114,0)</f>
        <v>0</v>
      </c>
      <c r="BF114" s="129">
        <f>IF(N114="snížená",J114,0)</f>
        <v>0</v>
      </c>
      <c r="BG114" s="129">
        <f>IF(N114="zákl. přenesená",J114,0)</f>
        <v>0</v>
      </c>
      <c r="BH114" s="129">
        <f>IF(N114="sníž. přenesená",J114,0)</f>
        <v>0</v>
      </c>
      <c r="BI114" s="129">
        <f>IF(N114="nulová",J114,0)</f>
        <v>0</v>
      </c>
      <c r="BJ114" s="103" t="s">
        <v>5</v>
      </c>
      <c r="BK114" s="129">
        <f>ROUND(I114*H114,2)</f>
        <v>0</v>
      </c>
      <c r="BL114" s="103" t="s">
        <v>1728</v>
      </c>
      <c r="BM114" s="128" t="s">
        <v>1819</v>
      </c>
    </row>
    <row r="115" spans="2:65" s="2" customFormat="1">
      <c r="B115" s="3"/>
      <c r="D115" s="127" t="s">
        <v>112</v>
      </c>
      <c r="F115" s="126" t="s">
        <v>1818</v>
      </c>
      <c r="I115" s="122"/>
      <c r="L115" s="3"/>
      <c r="M115" s="125"/>
      <c r="T115" s="62"/>
      <c r="AT115" s="103" t="s">
        <v>112</v>
      </c>
      <c r="AU115" s="103" t="s">
        <v>0</v>
      </c>
    </row>
    <row r="116" spans="2:65" s="2" customFormat="1" ht="81">
      <c r="B116" s="3"/>
      <c r="D116" s="127" t="s">
        <v>233</v>
      </c>
      <c r="F116" s="174" t="s">
        <v>1817</v>
      </c>
      <c r="I116" s="122"/>
      <c r="L116" s="3"/>
      <c r="M116" s="125"/>
      <c r="T116" s="62"/>
      <c r="AT116" s="103" t="s">
        <v>233</v>
      </c>
      <c r="AU116" s="103" t="s">
        <v>0</v>
      </c>
    </row>
    <row r="117" spans="2:65" s="2" customFormat="1" ht="16.5" customHeight="1">
      <c r="B117" s="3"/>
      <c r="C117" s="141" t="s">
        <v>782</v>
      </c>
      <c r="D117" s="141" t="s">
        <v>117</v>
      </c>
      <c r="E117" s="140" t="s">
        <v>1816</v>
      </c>
      <c r="F117" s="139" t="s">
        <v>1814</v>
      </c>
      <c r="G117" s="138" t="s">
        <v>172</v>
      </c>
      <c r="H117" s="137">
        <v>1</v>
      </c>
      <c r="I117" s="136"/>
      <c r="J117" s="135">
        <f>ROUND(I117*H117,2)</f>
        <v>0</v>
      </c>
      <c r="K117" s="134"/>
      <c r="L117" s="3"/>
      <c r="M117" s="133" t="s">
        <v>1</v>
      </c>
      <c r="N117" s="132" t="s">
        <v>74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0">
        <f>S117*H117</f>
        <v>0</v>
      </c>
      <c r="AR117" s="128" t="s">
        <v>1728</v>
      </c>
      <c r="AT117" s="128" t="s">
        <v>117</v>
      </c>
      <c r="AU117" s="128" t="s">
        <v>0</v>
      </c>
      <c r="AY117" s="103" t="s">
        <v>116</v>
      </c>
      <c r="BE117" s="129">
        <f>IF(N117="základní",J117,0)</f>
        <v>0</v>
      </c>
      <c r="BF117" s="129">
        <f>IF(N117="snížená",J117,0)</f>
        <v>0</v>
      </c>
      <c r="BG117" s="129">
        <f>IF(N117="zákl. přenesená",J117,0)</f>
        <v>0</v>
      </c>
      <c r="BH117" s="129">
        <f>IF(N117="sníž. přenesená",J117,0)</f>
        <v>0</v>
      </c>
      <c r="BI117" s="129">
        <f>IF(N117="nulová",J117,0)</f>
        <v>0</v>
      </c>
      <c r="BJ117" s="103" t="s">
        <v>5</v>
      </c>
      <c r="BK117" s="129">
        <f>ROUND(I117*H117,2)</f>
        <v>0</v>
      </c>
      <c r="BL117" s="103" t="s">
        <v>1728</v>
      </c>
      <c r="BM117" s="128" t="s">
        <v>1815</v>
      </c>
    </row>
    <row r="118" spans="2:65" s="2" customFormat="1">
      <c r="B118" s="3"/>
      <c r="D118" s="127" t="s">
        <v>112</v>
      </c>
      <c r="F118" s="126" t="s">
        <v>1814</v>
      </c>
      <c r="I118" s="122"/>
      <c r="L118" s="3"/>
      <c r="M118" s="125"/>
      <c r="T118" s="62"/>
      <c r="AT118" s="103" t="s">
        <v>112</v>
      </c>
      <c r="AU118" s="103" t="s">
        <v>0</v>
      </c>
    </row>
    <row r="119" spans="2:65" s="2" customFormat="1" ht="45">
      <c r="B119" s="3"/>
      <c r="D119" s="127" t="s">
        <v>233</v>
      </c>
      <c r="F119" s="174" t="s">
        <v>1813</v>
      </c>
      <c r="I119" s="122"/>
      <c r="L119" s="3"/>
      <c r="M119" s="125"/>
      <c r="T119" s="62"/>
      <c r="AT119" s="103" t="s">
        <v>233</v>
      </c>
      <c r="AU119" s="103" t="s">
        <v>0</v>
      </c>
    </row>
    <row r="120" spans="2:65" s="2" customFormat="1" ht="16.5" customHeight="1">
      <c r="B120" s="3"/>
      <c r="C120" s="141" t="s">
        <v>775</v>
      </c>
      <c r="D120" s="141" t="s">
        <v>117</v>
      </c>
      <c r="E120" s="140" t="s">
        <v>1812</v>
      </c>
      <c r="F120" s="139" t="s">
        <v>1810</v>
      </c>
      <c r="G120" s="138" t="s">
        <v>172</v>
      </c>
      <c r="H120" s="137">
        <v>1</v>
      </c>
      <c r="I120" s="136"/>
      <c r="J120" s="135">
        <f>ROUND(I120*H120,2)</f>
        <v>0</v>
      </c>
      <c r="K120" s="134"/>
      <c r="L120" s="3"/>
      <c r="M120" s="133" t="s">
        <v>1</v>
      </c>
      <c r="N120" s="132" t="s">
        <v>74</v>
      </c>
      <c r="P120" s="131">
        <f>O120*H120</f>
        <v>0</v>
      </c>
      <c r="Q120" s="131">
        <v>0</v>
      </c>
      <c r="R120" s="131">
        <f>Q120*H120</f>
        <v>0</v>
      </c>
      <c r="S120" s="131">
        <v>0</v>
      </c>
      <c r="T120" s="130">
        <f>S120*H120</f>
        <v>0</v>
      </c>
      <c r="AR120" s="128" t="s">
        <v>1728</v>
      </c>
      <c r="AT120" s="128" t="s">
        <v>117</v>
      </c>
      <c r="AU120" s="128" t="s">
        <v>0</v>
      </c>
      <c r="AY120" s="103" t="s">
        <v>116</v>
      </c>
      <c r="BE120" s="129">
        <f>IF(N120="základní",J120,0)</f>
        <v>0</v>
      </c>
      <c r="BF120" s="129">
        <f>IF(N120="snížená",J120,0)</f>
        <v>0</v>
      </c>
      <c r="BG120" s="129">
        <f>IF(N120="zákl. přenesená",J120,0)</f>
        <v>0</v>
      </c>
      <c r="BH120" s="129">
        <f>IF(N120="sníž. přenesená",J120,0)</f>
        <v>0</v>
      </c>
      <c r="BI120" s="129">
        <f>IF(N120="nulová",J120,0)</f>
        <v>0</v>
      </c>
      <c r="BJ120" s="103" t="s">
        <v>5</v>
      </c>
      <c r="BK120" s="129">
        <f>ROUND(I120*H120,2)</f>
        <v>0</v>
      </c>
      <c r="BL120" s="103" t="s">
        <v>1728</v>
      </c>
      <c r="BM120" s="128" t="s">
        <v>1811</v>
      </c>
    </row>
    <row r="121" spans="2:65" s="2" customFormat="1">
      <c r="B121" s="3"/>
      <c r="D121" s="127" t="s">
        <v>112</v>
      </c>
      <c r="F121" s="126" t="s">
        <v>1810</v>
      </c>
      <c r="I121" s="122"/>
      <c r="L121" s="3"/>
      <c r="M121" s="125"/>
      <c r="T121" s="62"/>
      <c r="AT121" s="103" t="s">
        <v>112</v>
      </c>
      <c r="AU121" s="103" t="s">
        <v>0</v>
      </c>
    </row>
    <row r="122" spans="2:65" s="2" customFormat="1">
      <c r="B122" s="3"/>
      <c r="D122" s="124" t="s">
        <v>110</v>
      </c>
      <c r="F122" s="123" t="s">
        <v>1809</v>
      </c>
      <c r="I122" s="122"/>
      <c r="L122" s="3"/>
      <c r="M122" s="125"/>
      <c r="T122" s="62"/>
      <c r="AT122" s="103" t="s">
        <v>110</v>
      </c>
      <c r="AU122" s="103" t="s">
        <v>0</v>
      </c>
    </row>
    <row r="123" spans="2:65" s="2" customFormat="1" ht="27">
      <c r="B123" s="3"/>
      <c r="D123" s="127" t="s">
        <v>233</v>
      </c>
      <c r="F123" s="174" t="s">
        <v>1808</v>
      </c>
      <c r="I123" s="122"/>
      <c r="L123" s="3"/>
      <c r="M123" s="125"/>
      <c r="T123" s="62"/>
      <c r="AT123" s="103" t="s">
        <v>233</v>
      </c>
      <c r="AU123" s="103" t="s">
        <v>0</v>
      </c>
    </row>
    <row r="124" spans="2:65" s="2" customFormat="1" ht="16.5" customHeight="1">
      <c r="B124" s="3"/>
      <c r="C124" s="141" t="s">
        <v>104</v>
      </c>
      <c r="D124" s="141" t="s">
        <v>117</v>
      </c>
      <c r="E124" s="140" t="s">
        <v>1807</v>
      </c>
      <c r="F124" s="139" t="s">
        <v>1805</v>
      </c>
      <c r="G124" s="138" t="s">
        <v>172</v>
      </c>
      <c r="H124" s="137">
        <v>1</v>
      </c>
      <c r="I124" s="136"/>
      <c r="J124" s="135">
        <f>ROUND(I124*H124,2)</f>
        <v>0</v>
      </c>
      <c r="K124" s="134"/>
      <c r="L124" s="3"/>
      <c r="M124" s="133" t="s">
        <v>1</v>
      </c>
      <c r="N124" s="132" t="s">
        <v>74</v>
      </c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0">
        <f>S124*H124</f>
        <v>0</v>
      </c>
      <c r="AR124" s="128" t="s">
        <v>1728</v>
      </c>
      <c r="AT124" s="128" t="s">
        <v>117</v>
      </c>
      <c r="AU124" s="128" t="s">
        <v>0</v>
      </c>
      <c r="AY124" s="103" t="s">
        <v>116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03" t="s">
        <v>5</v>
      </c>
      <c r="BK124" s="129">
        <f>ROUND(I124*H124,2)</f>
        <v>0</v>
      </c>
      <c r="BL124" s="103" t="s">
        <v>1728</v>
      </c>
      <c r="BM124" s="128" t="s">
        <v>1806</v>
      </c>
    </row>
    <row r="125" spans="2:65" s="2" customFormat="1">
      <c r="B125" s="3"/>
      <c r="D125" s="127" t="s">
        <v>112</v>
      </c>
      <c r="F125" s="126" t="s">
        <v>1805</v>
      </c>
      <c r="I125" s="122"/>
      <c r="L125" s="3"/>
      <c r="M125" s="125"/>
      <c r="T125" s="62"/>
      <c r="AT125" s="103" t="s">
        <v>112</v>
      </c>
      <c r="AU125" s="103" t="s">
        <v>0</v>
      </c>
    </row>
    <row r="126" spans="2:65" s="2" customFormat="1" ht="27">
      <c r="B126" s="3"/>
      <c r="D126" s="127" t="s">
        <v>233</v>
      </c>
      <c r="F126" s="174" t="s">
        <v>1804</v>
      </c>
      <c r="I126" s="122"/>
      <c r="L126" s="3"/>
      <c r="M126" s="125"/>
      <c r="T126" s="62"/>
      <c r="AT126" s="103" t="s">
        <v>233</v>
      </c>
      <c r="AU126" s="103" t="s">
        <v>0</v>
      </c>
    </row>
    <row r="127" spans="2:65" s="2" customFormat="1" ht="16.5" customHeight="1">
      <c r="B127" s="3"/>
      <c r="C127" s="141" t="s">
        <v>329</v>
      </c>
      <c r="D127" s="141" t="s">
        <v>117</v>
      </c>
      <c r="E127" s="140" t="s">
        <v>1803</v>
      </c>
      <c r="F127" s="139" t="s">
        <v>1801</v>
      </c>
      <c r="G127" s="138" t="s">
        <v>172</v>
      </c>
      <c r="H127" s="137">
        <v>1</v>
      </c>
      <c r="I127" s="136"/>
      <c r="J127" s="135">
        <f>ROUND(I127*H127,2)</f>
        <v>0</v>
      </c>
      <c r="K127" s="134"/>
      <c r="L127" s="3"/>
      <c r="M127" s="133" t="s">
        <v>1</v>
      </c>
      <c r="N127" s="132" t="s">
        <v>74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0">
        <f>S127*H127</f>
        <v>0</v>
      </c>
      <c r="AR127" s="128" t="s">
        <v>1728</v>
      </c>
      <c r="AT127" s="128" t="s">
        <v>117</v>
      </c>
      <c r="AU127" s="128" t="s">
        <v>0</v>
      </c>
      <c r="AY127" s="103" t="s">
        <v>116</v>
      </c>
      <c r="BE127" s="129">
        <f>IF(N127="základní",J127,0)</f>
        <v>0</v>
      </c>
      <c r="BF127" s="129">
        <f>IF(N127="snížená",J127,0)</f>
        <v>0</v>
      </c>
      <c r="BG127" s="129">
        <f>IF(N127="zákl. přenesená",J127,0)</f>
        <v>0</v>
      </c>
      <c r="BH127" s="129">
        <f>IF(N127="sníž. přenesená",J127,0)</f>
        <v>0</v>
      </c>
      <c r="BI127" s="129">
        <f>IF(N127="nulová",J127,0)</f>
        <v>0</v>
      </c>
      <c r="BJ127" s="103" t="s">
        <v>5</v>
      </c>
      <c r="BK127" s="129">
        <f>ROUND(I127*H127,2)</f>
        <v>0</v>
      </c>
      <c r="BL127" s="103" t="s">
        <v>1728</v>
      </c>
      <c r="BM127" s="128" t="s">
        <v>1802</v>
      </c>
    </row>
    <row r="128" spans="2:65" s="2" customFormat="1">
      <c r="B128" s="3"/>
      <c r="D128" s="127" t="s">
        <v>112</v>
      </c>
      <c r="F128" s="126" t="s">
        <v>1801</v>
      </c>
      <c r="I128" s="122"/>
      <c r="L128" s="3"/>
      <c r="M128" s="125"/>
      <c r="T128" s="62"/>
      <c r="AT128" s="103" t="s">
        <v>112</v>
      </c>
      <c r="AU128" s="103" t="s">
        <v>0</v>
      </c>
    </row>
    <row r="129" spans="2:65" s="2" customFormat="1">
      <c r="B129" s="3"/>
      <c r="D129" s="124" t="s">
        <v>110</v>
      </c>
      <c r="F129" s="123" t="s">
        <v>1800</v>
      </c>
      <c r="I129" s="122"/>
      <c r="L129" s="3"/>
      <c r="M129" s="125"/>
      <c r="T129" s="62"/>
      <c r="AT129" s="103" t="s">
        <v>110</v>
      </c>
      <c r="AU129" s="103" t="s">
        <v>0</v>
      </c>
    </row>
    <row r="130" spans="2:65" s="2" customFormat="1" ht="63">
      <c r="B130" s="3"/>
      <c r="D130" s="127" t="s">
        <v>233</v>
      </c>
      <c r="F130" s="174" t="s">
        <v>1799</v>
      </c>
      <c r="I130" s="122"/>
      <c r="L130" s="3"/>
      <c r="M130" s="125"/>
      <c r="T130" s="62"/>
      <c r="AT130" s="103" t="s">
        <v>233</v>
      </c>
      <c r="AU130" s="103" t="s">
        <v>0</v>
      </c>
    </row>
    <row r="131" spans="2:65" s="2" customFormat="1" ht="16.5" customHeight="1">
      <c r="B131" s="3"/>
      <c r="C131" s="141" t="s">
        <v>759</v>
      </c>
      <c r="D131" s="141" t="s">
        <v>117</v>
      </c>
      <c r="E131" s="140" t="s">
        <v>1798</v>
      </c>
      <c r="F131" s="139" t="s">
        <v>1796</v>
      </c>
      <c r="G131" s="138" t="s">
        <v>172</v>
      </c>
      <c r="H131" s="137">
        <v>1</v>
      </c>
      <c r="I131" s="136"/>
      <c r="J131" s="135">
        <f>ROUND(I131*H131,2)</f>
        <v>0</v>
      </c>
      <c r="K131" s="134"/>
      <c r="L131" s="3"/>
      <c r="M131" s="133" t="s">
        <v>1</v>
      </c>
      <c r="N131" s="132" t="s">
        <v>74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0">
        <f>S131*H131</f>
        <v>0</v>
      </c>
      <c r="AR131" s="128" t="s">
        <v>1728</v>
      </c>
      <c r="AT131" s="128" t="s">
        <v>117</v>
      </c>
      <c r="AU131" s="128" t="s">
        <v>0</v>
      </c>
      <c r="AY131" s="103" t="s">
        <v>116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03" t="s">
        <v>5</v>
      </c>
      <c r="BK131" s="129">
        <f>ROUND(I131*H131,2)</f>
        <v>0</v>
      </c>
      <c r="BL131" s="103" t="s">
        <v>1728</v>
      </c>
      <c r="BM131" s="128" t="s">
        <v>1797</v>
      </c>
    </row>
    <row r="132" spans="2:65" s="2" customFormat="1">
      <c r="B132" s="3"/>
      <c r="D132" s="127" t="s">
        <v>112</v>
      </c>
      <c r="F132" s="126" t="s">
        <v>1796</v>
      </c>
      <c r="I132" s="122"/>
      <c r="L132" s="3"/>
      <c r="M132" s="125"/>
      <c r="T132" s="62"/>
      <c r="AT132" s="103" t="s">
        <v>112</v>
      </c>
      <c r="AU132" s="103" t="s">
        <v>0</v>
      </c>
    </row>
    <row r="133" spans="2:65" s="2" customFormat="1" ht="63">
      <c r="B133" s="3"/>
      <c r="D133" s="127" t="s">
        <v>233</v>
      </c>
      <c r="F133" s="174" t="s">
        <v>1795</v>
      </c>
      <c r="I133" s="122"/>
      <c r="L133" s="3"/>
      <c r="M133" s="125"/>
      <c r="T133" s="62"/>
      <c r="AT133" s="103" t="s">
        <v>233</v>
      </c>
      <c r="AU133" s="103" t="s">
        <v>0</v>
      </c>
    </row>
    <row r="134" spans="2:65" s="2" customFormat="1" ht="16.5" customHeight="1">
      <c r="B134" s="3"/>
      <c r="C134" s="141" t="s">
        <v>753</v>
      </c>
      <c r="D134" s="141" t="s">
        <v>117</v>
      </c>
      <c r="E134" s="140" t="s">
        <v>1794</v>
      </c>
      <c r="F134" s="139" t="s">
        <v>1792</v>
      </c>
      <c r="G134" s="138" t="s">
        <v>172</v>
      </c>
      <c r="H134" s="137">
        <v>1</v>
      </c>
      <c r="I134" s="136"/>
      <c r="J134" s="135">
        <f>ROUND(I134*H134,2)</f>
        <v>0</v>
      </c>
      <c r="K134" s="134"/>
      <c r="L134" s="3"/>
      <c r="M134" s="133" t="s">
        <v>1</v>
      </c>
      <c r="N134" s="132" t="s">
        <v>74</v>
      </c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0">
        <f>S134*H134</f>
        <v>0</v>
      </c>
      <c r="AR134" s="128" t="s">
        <v>1728</v>
      </c>
      <c r="AT134" s="128" t="s">
        <v>117</v>
      </c>
      <c r="AU134" s="128" t="s">
        <v>0</v>
      </c>
      <c r="AY134" s="103" t="s">
        <v>116</v>
      </c>
      <c r="BE134" s="129">
        <f>IF(N134="základní",J134,0)</f>
        <v>0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03" t="s">
        <v>5</v>
      </c>
      <c r="BK134" s="129">
        <f>ROUND(I134*H134,2)</f>
        <v>0</v>
      </c>
      <c r="BL134" s="103" t="s">
        <v>1728</v>
      </c>
      <c r="BM134" s="128" t="s">
        <v>1793</v>
      </c>
    </row>
    <row r="135" spans="2:65" s="2" customFormat="1">
      <c r="B135" s="3"/>
      <c r="D135" s="127" t="s">
        <v>112</v>
      </c>
      <c r="F135" s="126" t="s">
        <v>1792</v>
      </c>
      <c r="I135" s="122"/>
      <c r="L135" s="3"/>
      <c r="M135" s="125"/>
      <c r="T135" s="62"/>
      <c r="AT135" s="103" t="s">
        <v>112</v>
      </c>
      <c r="AU135" s="103" t="s">
        <v>0</v>
      </c>
    </row>
    <row r="136" spans="2:65" s="2" customFormat="1">
      <c r="B136" s="3"/>
      <c r="D136" s="124" t="s">
        <v>110</v>
      </c>
      <c r="F136" s="123" t="s">
        <v>1791</v>
      </c>
      <c r="I136" s="122"/>
      <c r="L136" s="3"/>
      <c r="M136" s="125"/>
      <c r="T136" s="62"/>
      <c r="AT136" s="103" t="s">
        <v>110</v>
      </c>
      <c r="AU136" s="103" t="s">
        <v>0</v>
      </c>
    </row>
    <row r="137" spans="2:65" s="2" customFormat="1" ht="18">
      <c r="B137" s="3"/>
      <c r="D137" s="127" t="s">
        <v>233</v>
      </c>
      <c r="F137" s="174" t="s">
        <v>1790</v>
      </c>
      <c r="I137" s="122"/>
      <c r="L137" s="3"/>
      <c r="M137" s="125"/>
      <c r="T137" s="62"/>
      <c r="AT137" s="103" t="s">
        <v>233</v>
      </c>
      <c r="AU137" s="103" t="s">
        <v>0</v>
      </c>
    </row>
    <row r="138" spans="2:65" s="142" customFormat="1" ht="22.8" customHeight="1">
      <c r="B138" s="149"/>
      <c r="D138" s="144" t="s">
        <v>34</v>
      </c>
      <c r="E138" s="152" t="s">
        <v>1789</v>
      </c>
      <c r="F138" s="152" t="s">
        <v>1788</v>
      </c>
      <c r="I138" s="151"/>
      <c r="J138" s="150">
        <f>BK138</f>
        <v>0</v>
      </c>
      <c r="L138" s="149"/>
      <c r="M138" s="148"/>
      <c r="P138" s="147">
        <f>SUM(P139:P153)</f>
        <v>0</v>
      </c>
      <c r="R138" s="147">
        <f>SUM(R139:R153)</f>
        <v>0</v>
      </c>
      <c r="T138" s="146">
        <f>SUM(T139:T153)</f>
        <v>0</v>
      </c>
      <c r="AR138" s="144" t="s">
        <v>432</v>
      </c>
      <c r="AT138" s="145" t="s">
        <v>34</v>
      </c>
      <c r="AU138" s="145" t="s">
        <v>5</v>
      </c>
      <c r="AY138" s="144" t="s">
        <v>116</v>
      </c>
      <c r="BK138" s="143">
        <f>SUM(BK139:BK153)</f>
        <v>0</v>
      </c>
    </row>
    <row r="139" spans="2:65" s="2" customFormat="1" ht="16.5" customHeight="1">
      <c r="B139" s="3"/>
      <c r="C139" s="141" t="s">
        <v>744</v>
      </c>
      <c r="D139" s="141" t="s">
        <v>117</v>
      </c>
      <c r="E139" s="140" t="s">
        <v>1787</v>
      </c>
      <c r="F139" s="139" t="s">
        <v>1785</v>
      </c>
      <c r="G139" s="138" t="s">
        <v>172</v>
      </c>
      <c r="H139" s="137">
        <v>1</v>
      </c>
      <c r="I139" s="136"/>
      <c r="J139" s="135">
        <f>ROUND(I139*H139,2)</f>
        <v>0</v>
      </c>
      <c r="K139" s="134"/>
      <c r="L139" s="3"/>
      <c r="M139" s="133" t="s">
        <v>1</v>
      </c>
      <c r="N139" s="132" t="s">
        <v>74</v>
      </c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0">
        <f>S139*H139</f>
        <v>0</v>
      </c>
      <c r="AR139" s="128" t="s">
        <v>129</v>
      </c>
      <c r="AT139" s="128" t="s">
        <v>117</v>
      </c>
      <c r="AU139" s="128" t="s">
        <v>0</v>
      </c>
      <c r="AY139" s="103" t="s">
        <v>116</v>
      </c>
      <c r="BE139" s="129">
        <f>IF(N139="základní",J139,0)</f>
        <v>0</v>
      </c>
      <c r="BF139" s="129">
        <f>IF(N139="snížená",J139,0)</f>
        <v>0</v>
      </c>
      <c r="BG139" s="129">
        <f>IF(N139="zákl. přenesená",J139,0)</f>
        <v>0</v>
      </c>
      <c r="BH139" s="129">
        <f>IF(N139="sníž. přenesená",J139,0)</f>
        <v>0</v>
      </c>
      <c r="BI139" s="129">
        <f>IF(N139="nulová",J139,0)</f>
        <v>0</v>
      </c>
      <c r="BJ139" s="103" t="s">
        <v>5</v>
      </c>
      <c r="BK139" s="129">
        <f>ROUND(I139*H139,2)</f>
        <v>0</v>
      </c>
      <c r="BL139" s="103" t="s">
        <v>129</v>
      </c>
      <c r="BM139" s="128" t="s">
        <v>1786</v>
      </c>
    </row>
    <row r="140" spans="2:65" s="2" customFormat="1">
      <c r="B140" s="3"/>
      <c r="D140" s="127" t="s">
        <v>112</v>
      </c>
      <c r="F140" s="126" t="s">
        <v>1785</v>
      </c>
      <c r="I140" s="122"/>
      <c r="L140" s="3"/>
      <c r="M140" s="125"/>
      <c r="T140" s="62"/>
      <c r="AT140" s="103" t="s">
        <v>112</v>
      </c>
      <c r="AU140" s="103" t="s">
        <v>0</v>
      </c>
    </row>
    <row r="141" spans="2:65" s="2" customFormat="1" ht="153">
      <c r="B141" s="3"/>
      <c r="D141" s="127" t="s">
        <v>233</v>
      </c>
      <c r="F141" s="174" t="s">
        <v>1784</v>
      </c>
      <c r="I141" s="122"/>
      <c r="L141" s="3"/>
      <c r="M141" s="125"/>
      <c r="T141" s="62"/>
      <c r="AT141" s="103" t="s">
        <v>233</v>
      </c>
      <c r="AU141" s="103" t="s">
        <v>0</v>
      </c>
    </row>
    <row r="142" spans="2:65" s="2" customFormat="1" ht="16.5" customHeight="1">
      <c r="B142" s="3"/>
      <c r="C142" s="141" t="s">
        <v>738</v>
      </c>
      <c r="D142" s="141" t="s">
        <v>117</v>
      </c>
      <c r="E142" s="140" t="s">
        <v>1783</v>
      </c>
      <c r="F142" s="139" t="s">
        <v>1781</v>
      </c>
      <c r="G142" s="138" t="s">
        <v>172</v>
      </c>
      <c r="H142" s="137">
        <v>1</v>
      </c>
      <c r="I142" s="136"/>
      <c r="J142" s="135">
        <f>ROUND(I142*H142,2)</f>
        <v>0</v>
      </c>
      <c r="K142" s="134"/>
      <c r="L142" s="3"/>
      <c r="M142" s="133" t="s">
        <v>1</v>
      </c>
      <c r="N142" s="132" t="s">
        <v>74</v>
      </c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0">
        <f>S142*H142</f>
        <v>0</v>
      </c>
      <c r="AR142" s="128" t="s">
        <v>129</v>
      </c>
      <c r="AT142" s="128" t="s">
        <v>117</v>
      </c>
      <c r="AU142" s="128" t="s">
        <v>0</v>
      </c>
      <c r="AY142" s="103" t="s">
        <v>116</v>
      </c>
      <c r="BE142" s="129">
        <f>IF(N142="základní",J142,0)</f>
        <v>0</v>
      </c>
      <c r="BF142" s="129">
        <f>IF(N142="snížená",J142,0)</f>
        <v>0</v>
      </c>
      <c r="BG142" s="129">
        <f>IF(N142="zákl. přenesená",J142,0)</f>
        <v>0</v>
      </c>
      <c r="BH142" s="129">
        <f>IF(N142="sníž. přenesená",J142,0)</f>
        <v>0</v>
      </c>
      <c r="BI142" s="129">
        <f>IF(N142="nulová",J142,0)</f>
        <v>0</v>
      </c>
      <c r="BJ142" s="103" t="s">
        <v>5</v>
      </c>
      <c r="BK142" s="129">
        <f>ROUND(I142*H142,2)</f>
        <v>0</v>
      </c>
      <c r="BL142" s="103" t="s">
        <v>129</v>
      </c>
      <c r="BM142" s="128" t="s">
        <v>1782</v>
      </c>
    </row>
    <row r="143" spans="2:65" s="2" customFormat="1">
      <c r="B143" s="3"/>
      <c r="D143" s="127" t="s">
        <v>112</v>
      </c>
      <c r="F143" s="126" t="s">
        <v>1781</v>
      </c>
      <c r="I143" s="122"/>
      <c r="L143" s="3"/>
      <c r="M143" s="125"/>
      <c r="T143" s="62"/>
      <c r="AT143" s="103" t="s">
        <v>112</v>
      </c>
      <c r="AU143" s="103" t="s">
        <v>0</v>
      </c>
    </row>
    <row r="144" spans="2:65" s="2" customFormat="1" ht="81">
      <c r="B144" s="3"/>
      <c r="D144" s="127" t="s">
        <v>233</v>
      </c>
      <c r="F144" s="174" t="s">
        <v>1780</v>
      </c>
      <c r="I144" s="122"/>
      <c r="L144" s="3"/>
      <c r="M144" s="125"/>
      <c r="T144" s="62"/>
      <c r="AT144" s="103" t="s">
        <v>233</v>
      </c>
      <c r="AU144" s="103" t="s">
        <v>0</v>
      </c>
    </row>
    <row r="145" spans="2:65" s="2" customFormat="1" ht="16.5" customHeight="1">
      <c r="B145" s="3"/>
      <c r="C145" s="141" t="s">
        <v>731</v>
      </c>
      <c r="D145" s="141" t="s">
        <v>117</v>
      </c>
      <c r="E145" s="140" t="s">
        <v>1779</v>
      </c>
      <c r="F145" s="139" t="s">
        <v>1777</v>
      </c>
      <c r="G145" s="138" t="s">
        <v>172</v>
      </c>
      <c r="H145" s="137">
        <v>1</v>
      </c>
      <c r="I145" s="136"/>
      <c r="J145" s="135">
        <f>ROUND(I145*H145,2)</f>
        <v>0</v>
      </c>
      <c r="K145" s="134"/>
      <c r="L145" s="3"/>
      <c r="M145" s="133" t="s">
        <v>1</v>
      </c>
      <c r="N145" s="132" t="s">
        <v>74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0">
        <f>S145*H145</f>
        <v>0</v>
      </c>
      <c r="AR145" s="128" t="s">
        <v>1728</v>
      </c>
      <c r="AT145" s="128" t="s">
        <v>117</v>
      </c>
      <c r="AU145" s="128" t="s">
        <v>0</v>
      </c>
      <c r="AY145" s="103" t="s">
        <v>116</v>
      </c>
      <c r="BE145" s="129">
        <f>IF(N145="základní",J145,0)</f>
        <v>0</v>
      </c>
      <c r="BF145" s="129">
        <f>IF(N145="snížená",J145,0)</f>
        <v>0</v>
      </c>
      <c r="BG145" s="129">
        <f>IF(N145="zákl. přenesená",J145,0)</f>
        <v>0</v>
      </c>
      <c r="BH145" s="129">
        <f>IF(N145="sníž. přenesená",J145,0)</f>
        <v>0</v>
      </c>
      <c r="BI145" s="129">
        <f>IF(N145="nulová",J145,0)</f>
        <v>0</v>
      </c>
      <c r="BJ145" s="103" t="s">
        <v>5</v>
      </c>
      <c r="BK145" s="129">
        <f>ROUND(I145*H145,2)</f>
        <v>0</v>
      </c>
      <c r="BL145" s="103" t="s">
        <v>1728</v>
      </c>
      <c r="BM145" s="128" t="s">
        <v>1778</v>
      </c>
    </row>
    <row r="146" spans="2:65" s="2" customFormat="1">
      <c r="B146" s="3"/>
      <c r="D146" s="127" t="s">
        <v>112</v>
      </c>
      <c r="F146" s="126" t="s">
        <v>1777</v>
      </c>
      <c r="I146" s="122"/>
      <c r="L146" s="3"/>
      <c r="M146" s="125"/>
      <c r="T146" s="62"/>
      <c r="AT146" s="103" t="s">
        <v>112</v>
      </c>
      <c r="AU146" s="103" t="s">
        <v>0</v>
      </c>
    </row>
    <row r="147" spans="2:65" s="2" customFormat="1">
      <c r="B147" s="3"/>
      <c r="D147" s="124" t="s">
        <v>110</v>
      </c>
      <c r="F147" s="123" t="s">
        <v>1776</v>
      </c>
      <c r="I147" s="122"/>
      <c r="L147" s="3"/>
      <c r="M147" s="125"/>
      <c r="T147" s="62"/>
      <c r="AT147" s="103" t="s">
        <v>110</v>
      </c>
      <c r="AU147" s="103" t="s">
        <v>0</v>
      </c>
    </row>
    <row r="148" spans="2:65" s="2" customFormat="1" ht="45">
      <c r="B148" s="3"/>
      <c r="D148" s="127" t="s">
        <v>233</v>
      </c>
      <c r="F148" s="174" t="s">
        <v>1775</v>
      </c>
      <c r="I148" s="122"/>
      <c r="L148" s="3"/>
      <c r="M148" s="125"/>
      <c r="T148" s="62"/>
      <c r="AT148" s="103" t="s">
        <v>233</v>
      </c>
      <c r="AU148" s="103" t="s">
        <v>0</v>
      </c>
    </row>
    <row r="149" spans="2:65" s="2" customFormat="1" ht="24.15" customHeight="1">
      <c r="B149" s="3"/>
      <c r="C149" s="141" t="s">
        <v>725</v>
      </c>
      <c r="D149" s="141" t="s">
        <v>117</v>
      </c>
      <c r="E149" s="140" t="s">
        <v>1774</v>
      </c>
      <c r="F149" s="139" t="s">
        <v>1772</v>
      </c>
      <c r="G149" s="138" t="s">
        <v>172</v>
      </c>
      <c r="H149" s="137">
        <v>1</v>
      </c>
      <c r="I149" s="136"/>
      <c r="J149" s="135">
        <f>ROUND(I149*H149,2)</f>
        <v>0</v>
      </c>
      <c r="K149" s="134"/>
      <c r="L149" s="3"/>
      <c r="M149" s="133" t="s">
        <v>1</v>
      </c>
      <c r="N149" s="132" t="s">
        <v>74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0">
        <f>S149*H149</f>
        <v>0</v>
      </c>
      <c r="AR149" s="128" t="s">
        <v>1728</v>
      </c>
      <c r="AT149" s="128" t="s">
        <v>117</v>
      </c>
      <c r="AU149" s="128" t="s">
        <v>0</v>
      </c>
      <c r="AY149" s="103" t="s">
        <v>116</v>
      </c>
      <c r="BE149" s="129">
        <f>IF(N149="základní",J149,0)</f>
        <v>0</v>
      </c>
      <c r="BF149" s="129">
        <f>IF(N149="snížená",J149,0)</f>
        <v>0</v>
      </c>
      <c r="BG149" s="129">
        <f>IF(N149="zákl. přenesená",J149,0)</f>
        <v>0</v>
      </c>
      <c r="BH149" s="129">
        <f>IF(N149="sníž. přenesená",J149,0)</f>
        <v>0</v>
      </c>
      <c r="BI149" s="129">
        <f>IF(N149="nulová",J149,0)</f>
        <v>0</v>
      </c>
      <c r="BJ149" s="103" t="s">
        <v>5</v>
      </c>
      <c r="BK149" s="129">
        <f>ROUND(I149*H149,2)</f>
        <v>0</v>
      </c>
      <c r="BL149" s="103" t="s">
        <v>1728</v>
      </c>
      <c r="BM149" s="128" t="s">
        <v>1773</v>
      </c>
    </row>
    <row r="150" spans="2:65" s="2" customFormat="1">
      <c r="B150" s="3"/>
      <c r="D150" s="127" t="s">
        <v>112</v>
      </c>
      <c r="F150" s="126" t="s">
        <v>1772</v>
      </c>
      <c r="I150" s="122"/>
      <c r="L150" s="3"/>
      <c r="M150" s="125"/>
      <c r="T150" s="62"/>
      <c r="AT150" s="103" t="s">
        <v>112</v>
      </c>
      <c r="AU150" s="103" t="s">
        <v>0</v>
      </c>
    </row>
    <row r="151" spans="2:65" s="2" customFormat="1" ht="16.5" customHeight="1">
      <c r="B151" s="3"/>
      <c r="C151" s="141" t="s">
        <v>717</v>
      </c>
      <c r="D151" s="141" t="s">
        <v>117</v>
      </c>
      <c r="E151" s="140" t="s">
        <v>1771</v>
      </c>
      <c r="F151" s="139" t="s">
        <v>1769</v>
      </c>
      <c r="G151" s="138" t="s">
        <v>172</v>
      </c>
      <c r="H151" s="137">
        <v>1</v>
      </c>
      <c r="I151" s="136"/>
      <c r="J151" s="135">
        <f>ROUND(I151*H151,2)</f>
        <v>0</v>
      </c>
      <c r="K151" s="134"/>
      <c r="L151" s="3"/>
      <c r="M151" s="133" t="s">
        <v>1</v>
      </c>
      <c r="N151" s="132" t="s">
        <v>74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0">
        <f>S151*H151</f>
        <v>0</v>
      </c>
      <c r="AR151" s="128" t="s">
        <v>1728</v>
      </c>
      <c r="AT151" s="128" t="s">
        <v>117</v>
      </c>
      <c r="AU151" s="128" t="s">
        <v>0</v>
      </c>
      <c r="AY151" s="103" t="s">
        <v>116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103" t="s">
        <v>5</v>
      </c>
      <c r="BK151" s="129">
        <f>ROUND(I151*H151,2)</f>
        <v>0</v>
      </c>
      <c r="BL151" s="103" t="s">
        <v>1728</v>
      </c>
      <c r="BM151" s="128" t="s">
        <v>1770</v>
      </c>
    </row>
    <row r="152" spans="2:65" s="2" customFormat="1">
      <c r="B152" s="3"/>
      <c r="D152" s="127" t="s">
        <v>112</v>
      </c>
      <c r="F152" s="126" t="s">
        <v>1769</v>
      </c>
      <c r="I152" s="122"/>
      <c r="L152" s="3"/>
      <c r="M152" s="125"/>
      <c r="T152" s="62"/>
      <c r="AT152" s="103" t="s">
        <v>112</v>
      </c>
      <c r="AU152" s="103" t="s">
        <v>0</v>
      </c>
    </row>
    <row r="153" spans="2:65" s="2" customFormat="1" ht="54">
      <c r="B153" s="3"/>
      <c r="D153" s="127" t="s">
        <v>233</v>
      </c>
      <c r="F153" s="174" t="s">
        <v>1768</v>
      </c>
      <c r="I153" s="122"/>
      <c r="L153" s="3"/>
      <c r="M153" s="125"/>
      <c r="T153" s="62"/>
      <c r="AT153" s="103" t="s">
        <v>233</v>
      </c>
      <c r="AU153" s="103" t="s">
        <v>0</v>
      </c>
    </row>
    <row r="154" spans="2:65" s="142" customFormat="1" ht="22.8" customHeight="1">
      <c r="B154" s="149"/>
      <c r="D154" s="144" t="s">
        <v>34</v>
      </c>
      <c r="E154" s="152" t="s">
        <v>1767</v>
      </c>
      <c r="F154" s="152" t="s">
        <v>1766</v>
      </c>
      <c r="I154" s="151"/>
      <c r="J154" s="150">
        <f>BK154</f>
        <v>0</v>
      </c>
      <c r="L154" s="149"/>
      <c r="M154" s="148"/>
      <c r="P154" s="147">
        <f>SUM(P155:P164)</f>
        <v>0</v>
      </c>
      <c r="R154" s="147">
        <f>SUM(R155:R164)</f>
        <v>0</v>
      </c>
      <c r="T154" s="146">
        <f>SUM(T155:T164)</f>
        <v>0</v>
      </c>
      <c r="AR154" s="144" t="s">
        <v>432</v>
      </c>
      <c r="AT154" s="145" t="s">
        <v>34</v>
      </c>
      <c r="AU154" s="145" t="s">
        <v>5</v>
      </c>
      <c r="AY154" s="144" t="s">
        <v>116</v>
      </c>
      <c r="BK154" s="143">
        <f>SUM(BK155:BK164)</f>
        <v>0</v>
      </c>
    </row>
    <row r="155" spans="2:65" s="2" customFormat="1" ht="49.05" customHeight="1">
      <c r="B155" s="3"/>
      <c r="C155" s="141" t="s">
        <v>105</v>
      </c>
      <c r="D155" s="141" t="s">
        <v>117</v>
      </c>
      <c r="E155" s="140" t="s">
        <v>1765</v>
      </c>
      <c r="F155" s="139" t="s">
        <v>1763</v>
      </c>
      <c r="G155" s="138" t="s">
        <v>172</v>
      </c>
      <c r="H155" s="137">
        <v>1</v>
      </c>
      <c r="I155" s="136"/>
      <c r="J155" s="135">
        <f>ROUND(I155*H155,2)</f>
        <v>0</v>
      </c>
      <c r="K155" s="134"/>
      <c r="L155" s="3"/>
      <c r="M155" s="133" t="s">
        <v>1</v>
      </c>
      <c r="N155" s="132" t="s">
        <v>74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0">
        <f>S155*H155</f>
        <v>0</v>
      </c>
      <c r="AR155" s="128" t="s">
        <v>129</v>
      </c>
      <c r="AT155" s="128" t="s">
        <v>117</v>
      </c>
      <c r="AU155" s="128" t="s">
        <v>0</v>
      </c>
      <c r="AY155" s="103" t="s">
        <v>116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03" t="s">
        <v>5</v>
      </c>
      <c r="BK155" s="129">
        <f>ROUND(I155*H155,2)</f>
        <v>0</v>
      </c>
      <c r="BL155" s="103" t="s">
        <v>129</v>
      </c>
      <c r="BM155" s="128" t="s">
        <v>1764</v>
      </c>
    </row>
    <row r="156" spans="2:65" s="2" customFormat="1" ht="26.1">
      <c r="B156" s="3"/>
      <c r="D156" s="127" t="s">
        <v>112</v>
      </c>
      <c r="F156" s="126" t="s">
        <v>1763</v>
      </c>
      <c r="I156" s="122"/>
      <c r="L156" s="3"/>
      <c r="M156" s="125"/>
      <c r="T156" s="62"/>
      <c r="AT156" s="103" t="s">
        <v>112</v>
      </c>
      <c r="AU156" s="103" t="s">
        <v>0</v>
      </c>
    </row>
    <row r="157" spans="2:65" s="2" customFormat="1" ht="16.5" customHeight="1">
      <c r="B157" s="3"/>
      <c r="C157" s="141" t="s">
        <v>702</v>
      </c>
      <c r="D157" s="141" t="s">
        <v>117</v>
      </c>
      <c r="E157" s="140" t="s">
        <v>1762</v>
      </c>
      <c r="F157" s="139" t="s">
        <v>1760</v>
      </c>
      <c r="G157" s="138" t="s">
        <v>172</v>
      </c>
      <c r="H157" s="137">
        <v>1</v>
      </c>
      <c r="I157" s="136"/>
      <c r="J157" s="135">
        <f>ROUND(I157*H157,2)</f>
        <v>0</v>
      </c>
      <c r="K157" s="134"/>
      <c r="L157" s="3"/>
      <c r="M157" s="133" t="s">
        <v>1</v>
      </c>
      <c r="N157" s="132" t="s">
        <v>74</v>
      </c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0">
        <f>S157*H157</f>
        <v>0</v>
      </c>
      <c r="AR157" s="128" t="s">
        <v>129</v>
      </c>
      <c r="AT157" s="128" t="s">
        <v>117</v>
      </c>
      <c r="AU157" s="128" t="s">
        <v>0</v>
      </c>
      <c r="AY157" s="103" t="s">
        <v>116</v>
      </c>
      <c r="BE157" s="129">
        <f>IF(N157="základní",J157,0)</f>
        <v>0</v>
      </c>
      <c r="BF157" s="129">
        <f>IF(N157="snížená",J157,0)</f>
        <v>0</v>
      </c>
      <c r="BG157" s="129">
        <f>IF(N157="zákl. přenesená",J157,0)</f>
        <v>0</v>
      </c>
      <c r="BH157" s="129">
        <f>IF(N157="sníž. přenesená",J157,0)</f>
        <v>0</v>
      </c>
      <c r="BI157" s="129">
        <f>IF(N157="nulová",J157,0)</f>
        <v>0</v>
      </c>
      <c r="BJ157" s="103" t="s">
        <v>5</v>
      </c>
      <c r="BK157" s="129">
        <f>ROUND(I157*H157,2)</f>
        <v>0</v>
      </c>
      <c r="BL157" s="103" t="s">
        <v>129</v>
      </c>
      <c r="BM157" s="128" t="s">
        <v>1761</v>
      </c>
    </row>
    <row r="158" spans="2:65" s="2" customFormat="1">
      <c r="B158" s="3"/>
      <c r="D158" s="127" t="s">
        <v>112</v>
      </c>
      <c r="F158" s="126" t="s">
        <v>1760</v>
      </c>
      <c r="I158" s="122"/>
      <c r="L158" s="3"/>
      <c r="M158" s="125"/>
      <c r="T158" s="62"/>
      <c r="AT158" s="103" t="s">
        <v>112</v>
      </c>
      <c r="AU158" s="103" t="s">
        <v>0</v>
      </c>
    </row>
    <row r="159" spans="2:65" s="2" customFormat="1" ht="108">
      <c r="B159" s="3"/>
      <c r="D159" s="127" t="s">
        <v>233</v>
      </c>
      <c r="F159" s="174" t="s">
        <v>1759</v>
      </c>
      <c r="I159" s="122"/>
      <c r="L159" s="3"/>
      <c r="M159" s="125"/>
      <c r="T159" s="62"/>
      <c r="AT159" s="103" t="s">
        <v>233</v>
      </c>
      <c r="AU159" s="103" t="s">
        <v>0</v>
      </c>
    </row>
    <row r="160" spans="2:65" s="2" customFormat="1" ht="24.15" customHeight="1">
      <c r="B160" s="3"/>
      <c r="C160" s="141" t="s">
        <v>696</v>
      </c>
      <c r="D160" s="141" t="s">
        <v>117</v>
      </c>
      <c r="E160" s="140" t="s">
        <v>1758</v>
      </c>
      <c r="F160" s="139" t="s">
        <v>1756</v>
      </c>
      <c r="G160" s="138" t="s">
        <v>172</v>
      </c>
      <c r="H160" s="137">
        <v>1</v>
      </c>
      <c r="I160" s="136"/>
      <c r="J160" s="135">
        <f>ROUND(I160*H160,2)</f>
        <v>0</v>
      </c>
      <c r="K160" s="134"/>
      <c r="L160" s="3"/>
      <c r="M160" s="133" t="s">
        <v>1</v>
      </c>
      <c r="N160" s="132" t="s">
        <v>74</v>
      </c>
      <c r="P160" s="131">
        <f>O160*H160</f>
        <v>0</v>
      </c>
      <c r="Q160" s="131">
        <v>0</v>
      </c>
      <c r="R160" s="131">
        <f>Q160*H160</f>
        <v>0</v>
      </c>
      <c r="S160" s="131">
        <v>0</v>
      </c>
      <c r="T160" s="130">
        <f>S160*H160</f>
        <v>0</v>
      </c>
      <c r="AR160" s="128" t="s">
        <v>129</v>
      </c>
      <c r="AT160" s="128" t="s">
        <v>117</v>
      </c>
      <c r="AU160" s="128" t="s">
        <v>0</v>
      </c>
      <c r="AY160" s="103" t="s">
        <v>116</v>
      </c>
      <c r="BE160" s="129">
        <f>IF(N160="základní",J160,0)</f>
        <v>0</v>
      </c>
      <c r="BF160" s="129">
        <f>IF(N160="snížená",J160,0)</f>
        <v>0</v>
      </c>
      <c r="BG160" s="129">
        <f>IF(N160="zákl. přenesená",J160,0)</f>
        <v>0</v>
      </c>
      <c r="BH160" s="129">
        <f>IF(N160="sníž. přenesená",J160,0)</f>
        <v>0</v>
      </c>
      <c r="BI160" s="129">
        <f>IF(N160="nulová",J160,0)</f>
        <v>0</v>
      </c>
      <c r="BJ160" s="103" t="s">
        <v>5</v>
      </c>
      <c r="BK160" s="129">
        <f>ROUND(I160*H160,2)</f>
        <v>0</v>
      </c>
      <c r="BL160" s="103" t="s">
        <v>129</v>
      </c>
      <c r="BM160" s="128" t="s">
        <v>1757</v>
      </c>
    </row>
    <row r="161" spans="2:65" s="2" customFormat="1">
      <c r="B161" s="3"/>
      <c r="D161" s="127" t="s">
        <v>112</v>
      </c>
      <c r="F161" s="126" t="s">
        <v>1756</v>
      </c>
      <c r="I161" s="122"/>
      <c r="L161" s="3"/>
      <c r="M161" s="125"/>
      <c r="T161" s="62"/>
      <c r="AT161" s="103" t="s">
        <v>112</v>
      </c>
      <c r="AU161" s="103" t="s">
        <v>0</v>
      </c>
    </row>
    <row r="162" spans="2:65" s="2" customFormat="1" ht="27">
      <c r="B162" s="3"/>
      <c r="D162" s="127" t="s">
        <v>233</v>
      </c>
      <c r="F162" s="174" t="s">
        <v>1755</v>
      </c>
      <c r="I162" s="122"/>
      <c r="L162" s="3"/>
      <c r="M162" s="125"/>
      <c r="T162" s="62"/>
      <c r="AT162" s="103" t="s">
        <v>233</v>
      </c>
      <c r="AU162" s="103" t="s">
        <v>0</v>
      </c>
    </row>
    <row r="163" spans="2:65" s="2" customFormat="1" ht="16.5" customHeight="1">
      <c r="B163" s="3"/>
      <c r="C163" s="141" t="s">
        <v>688</v>
      </c>
      <c r="D163" s="141" t="s">
        <v>117</v>
      </c>
      <c r="E163" s="140" t="s">
        <v>1754</v>
      </c>
      <c r="F163" s="139" t="s">
        <v>1752</v>
      </c>
      <c r="G163" s="138" t="s">
        <v>172</v>
      </c>
      <c r="H163" s="137">
        <v>1</v>
      </c>
      <c r="I163" s="136"/>
      <c r="J163" s="135">
        <f>ROUND(I163*H163,2)</f>
        <v>0</v>
      </c>
      <c r="K163" s="134"/>
      <c r="L163" s="3"/>
      <c r="M163" s="133" t="s">
        <v>1</v>
      </c>
      <c r="N163" s="132" t="s">
        <v>74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0">
        <f>S163*H163</f>
        <v>0</v>
      </c>
      <c r="AR163" s="128" t="s">
        <v>129</v>
      </c>
      <c r="AT163" s="128" t="s">
        <v>117</v>
      </c>
      <c r="AU163" s="128" t="s">
        <v>0</v>
      </c>
      <c r="AY163" s="103" t="s">
        <v>116</v>
      </c>
      <c r="BE163" s="129">
        <f>IF(N163="základní",J163,0)</f>
        <v>0</v>
      </c>
      <c r="BF163" s="129">
        <f>IF(N163="snížená",J163,0)</f>
        <v>0</v>
      </c>
      <c r="BG163" s="129">
        <f>IF(N163="zákl. přenesená",J163,0)</f>
        <v>0</v>
      </c>
      <c r="BH163" s="129">
        <f>IF(N163="sníž. přenesená",J163,0)</f>
        <v>0</v>
      </c>
      <c r="BI163" s="129">
        <f>IF(N163="nulová",J163,0)</f>
        <v>0</v>
      </c>
      <c r="BJ163" s="103" t="s">
        <v>5</v>
      </c>
      <c r="BK163" s="129">
        <f>ROUND(I163*H163,2)</f>
        <v>0</v>
      </c>
      <c r="BL163" s="103" t="s">
        <v>129</v>
      </c>
      <c r="BM163" s="128" t="s">
        <v>1753</v>
      </c>
    </row>
    <row r="164" spans="2:65" s="2" customFormat="1">
      <c r="B164" s="3"/>
      <c r="D164" s="127" t="s">
        <v>112</v>
      </c>
      <c r="F164" s="126" t="s">
        <v>1752</v>
      </c>
      <c r="I164" s="122"/>
      <c r="L164" s="3"/>
      <c r="M164" s="125"/>
      <c r="T164" s="62"/>
      <c r="AT164" s="103" t="s">
        <v>112</v>
      </c>
      <c r="AU164" s="103" t="s">
        <v>0</v>
      </c>
    </row>
    <row r="165" spans="2:65" s="142" customFormat="1" ht="22.8" customHeight="1">
      <c r="B165" s="149"/>
      <c r="D165" s="144" t="s">
        <v>34</v>
      </c>
      <c r="E165" s="152" t="s">
        <v>1751</v>
      </c>
      <c r="F165" s="152" t="s">
        <v>1750</v>
      </c>
      <c r="I165" s="151"/>
      <c r="J165" s="150">
        <f>BK165</f>
        <v>0</v>
      </c>
      <c r="L165" s="149"/>
      <c r="M165" s="148"/>
      <c r="P165" s="147">
        <f>SUM(P166:P181)</f>
        <v>0</v>
      </c>
      <c r="R165" s="147">
        <f>SUM(R166:R181)</f>
        <v>0</v>
      </c>
      <c r="T165" s="146">
        <f>SUM(T166:T181)</f>
        <v>0</v>
      </c>
      <c r="AR165" s="144" t="s">
        <v>432</v>
      </c>
      <c r="AT165" s="145" t="s">
        <v>34</v>
      </c>
      <c r="AU165" s="145" t="s">
        <v>5</v>
      </c>
      <c r="AY165" s="144" t="s">
        <v>116</v>
      </c>
      <c r="BK165" s="143">
        <f>SUM(BK166:BK181)</f>
        <v>0</v>
      </c>
    </row>
    <row r="166" spans="2:65" s="2" customFormat="1" ht="16.5" customHeight="1">
      <c r="B166" s="3"/>
      <c r="C166" s="141" t="s">
        <v>681</v>
      </c>
      <c r="D166" s="141" t="s">
        <v>117</v>
      </c>
      <c r="E166" s="140" t="s">
        <v>1749</v>
      </c>
      <c r="F166" s="139" t="s">
        <v>1747</v>
      </c>
      <c r="G166" s="138" t="s">
        <v>172</v>
      </c>
      <c r="H166" s="137">
        <v>1</v>
      </c>
      <c r="I166" s="136"/>
      <c r="J166" s="135">
        <f>ROUND(I166*H166,2)</f>
        <v>0</v>
      </c>
      <c r="K166" s="134"/>
      <c r="L166" s="3"/>
      <c r="M166" s="133" t="s">
        <v>1</v>
      </c>
      <c r="N166" s="132" t="s">
        <v>74</v>
      </c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0">
        <f>S166*H166</f>
        <v>0</v>
      </c>
      <c r="AR166" s="128" t="s">
        <v>129</v>
      </c>
      <c r="AT166" s="128" t="s">
        <v>117</v>
      </c>
      <c r="AU166" s="128" t="s">
        <v>0</v>
      </c>
      <c r="AY166" s="103" t="s">
        <v>116</v>
      </c>
      <c r="BE166" s="129">
        <f>IF(N166="základní",J166,0)</f>
        <v>0</v>
      </c>
      <c r="BF166" s="129">
        <f>IF(N166="snížená",J166,0)</f>
        <v>0</v>
      </c>
      <c r="BG166" s="129">
        <f>IF(N166="zákl. přenesená",J166,0)</f>
        <v>0</v>
      </c>
      <c r="BH166" s="129">
        <f>IF(N166="sníž. přenesená",J166,0)</f>
        <v>0</v>
      </c>
      <c r="BI166" s="129">
        <f>IF(N166="nulová",J166,0)</f>
        <v>0</v>
      </c>
      <c r="BJ166" s="103" t="s">
        <v>5</v>
      </c>
      <c r="BK166" s="129">
        <f>ROUND(I166*H166,2)</f>
        <v>0</v>
      </c>
      <c r="BL166" s="103" t="s">
        <v>129</v>
      </c>
      <c r="BM166" s="128" t="s">
        <v>1748</v>
      </c>
    </row>
    <row r="167" spans="2:65" s="2" customFormat="1">
      <c r="B167" s="3"/>
      <c r="D167" s="127" t="s">
        <v>112</v>
      </c>
      <c r="F167" s="126" t="s">
        <v>1747</v>
      </c>
      <c r="I167" s="122"/>
      <c r="L167" s="3"/>
      <c r="M167" s="125"/>
      <c r="T167" s="62"/>
      <c r="AT167" s="103" t="s">
        <v>112</v>
      </c>
      <c r="AU167" s="103" t="s">
        <v>0</v>
      </c>
    </row>
    <row r="168" spans="2:65" s="2" customFormat="1" ht="63">
      <c r="B168" s="3"/>
      <c r="D168" s="127" t="s">
        <v>233</v>
      </c>
      <c r="F168" s="174" t="s">
        <v>1746</v>
      </c>
      <c r="I168" s="122"/>
      <c r="L168" s="3"/>
      <c r="M168" s="125"/>
      <c r="T168" s="62"/>
      <c r="AT168" s="103" t="s">
        <v>233</v>
      </c>
      <c r="AU168" s="103" t="s">
        <v>0</v>
      </c>
    </row>
    <row r="169" spans="2:65" s="2" customFormat="1" ht="16.5" customHeight="1">
      <c r="B169" s="3"/>
      <c r="C169" s="141" t="s">
        <v>675</v>
      </c>
      <c r="D169" s="141" t="s">
        <v>117</v>
      </c>
      <c r="E169" s="140" t="s">
        <v>1745</v>
      </c>
      <c r="F169" s="139" t="s">
        <v>1744</v>
      </c>
      <c r="G169" s="138" t="s">
        <v>172</v>
      </c>
      <c r="H169" s="137">
        <v>1</v>
      </c>
      <c r="I169" s="136"/>
      <c r="J169" s="135">
        <f>ROUND(I169*H169,2)</f>
        <v>0</v>
      </c>
      <c r="K169" s="134"/>
      <c r="L169" s="3"/>
      <c r="M169" s="133" t="s">
        <v>1</v>
      </c>
      <c r="N169" s="132" t="s">
        <v>74</v>
      </c>
      <c r="P169" s="131">
        <f>O169*H169</f>
        <v>0</v>
      </c>
      <c r="Q169" s="131">
        <v>0</v>
      </c>
      <c r="R169" s="131">
        <f>Q169*H169</f>
        <v>0</v>
      </c>
      <c r="S169" s="131">
        <v>0</v>
      </c>
      <c r="T169" s="130">
        <f>S169*H169</f>
        <v>0</v>
      </c>
      <c r="AR169" s="128" t="s">
        <v>1728</v>
      </c>
      <c r="AT169" s="128" t="s">
        <v>117</v>
      </c>
      <c r="AU169" s="128" t="s">
        <v>0</v>
      </c>
      <c r="AY169" s="103" t="s">
        <v>116</v>
      </c>
      <c r="BE169" s="129">
        <f>IF(N169="základní",J169,0)</f>
        <v>0</v>
      </c>
      <c r="BF169" s="129">
        <f>IF(N169="snížená",J169,0)</f>
        <v>0</v>
      </c>
      <c r="BG169" s="129">
        <f>IF(N169="zákl. přenesená",J169,0)</f>
        <v>0</v>
      </c>
      <c r="BH169" s="129">
        <f>IF(N169="sníž. přenesená",J169,0)</f>
        <v>0</v>
      </c>
      <c r="BI169" s="129">
        <f>IF(N169="nulová",J169,0)</f>
        <v>0</v>
      </c>
      <c r="BJ169" s="103" t="s">
        <v>5</v>
      </c>
      <c r="BK169" s="129">
        <f>ROUND(I169*H169,2)</f>
        <v>0</v>
      </c>
      <c r="BL169" s="103" t="s">
        <v>1728</v>
      </c>
      <c r="BM169" s="128" t="s">
        <v>1743</v>
      </c>
    </row>
    <row r="170" spans="2:65" s="2" customFormat="1" ht="26.1">
      <c r="B170" s="3"/>
      <c r="D170" s="127" t="s">
        <v>112</v>
      </c>
      <c r="F170" s="126" t="s">
        <v>1742</v>
      </c>
      <c r="I170" s="122"/>
      <c r="L170" s="3"/>
      <c r="M170" s="125"/>
      <c r="T170" s="62"/>
      <c r="AT170" s="103" t="s">
        <v>112</v>
      </c>
      <c r="AU170" s="103" t="s">
        <v>0</v>
      </c>
    </row>
    <row r="171" spans="2:65" s="2" customFormat="1" ht="16.5" customHeight="1">
      <c r="B171" s="3"/>
      <c r="C171" s="141" t="s">
        <v>668</v>
      </c>
      <c r="D171" s="141" t="s">
        <v>117</v>
      </c>
      <c r="E171" s="140" t="s">
        <v>1741</v>
      </c>
      <c r="F171" s="139" t="s">
        <v>1739</v>
      </c>
      <c r="G171" s="138" t="s">
        <v>172</v>
      </c>
      <c r="H171" s="137">
        <v>1</v>
      </c>
      <c r="I171" s="136"/>
      <c r="J171" s="135">
        <f>ROUND(I171*H171,2)</f>
        <v>0</v>
      </c>
      <c r="K171" s="134"/>
      <c r="L171" s="3"/>
      <c r="M171" s="133" t="s">
        <v>1</v>
      </c>
      <c r="N171" s="132" t="s">
        <v>74</v>
      </c>
      <c r="P171" s="131">
        <f>O171*H171</f>
        <v>0</v>
      </c>
      <c r="Q171" s="131">
        <v>0</v>
      </c>
      <c r="R171" s="131">
        <f>Q171*H171</f>
        <v>0</v>
      </c>
      <c r="S171" s="131">
        <v>0</v>
      </c>
      <c r="T171" s="130">
        <f>S171*H171</f>
        <v>0</v>
      </c>
      <c r="AR171" s="128" t="s">
        <v>129</v>
      </c>
      <c r="AT171" s="128" t="s">
        <v>117</v>
      </c>
      <c r="AU171" s="128" t="s">
        <v>0</v>
      </c>
      <c r="AY171" s="103" t="s">
        <v>116</v>
      </c>
      <c r="BE171" s="129">
        <f>IF(N171="základní",J171,0)</f>
        <v>0</v>
      </c>
      <c r="BF171" s="129">
        <f>IF(N171="snížená",J171,0)</f>
        <v>0</v>
      </c>
      <c r="BG171" s="129">
        <f>IF(N171="zákl. přenesená",J171,0)</f>
        <v>0</v>
      </c>
      <c r="BH171" s="129">
        <f>IF(N171="sníž. přenesená",J171,0)</f>
        <v>0</v>
      </c>
      <c r="BI171" s="129">
        <f>IF(N171="nulová",J171,0)</f>
        <v>0</v>
      </c>
      <c r="BJ171" s="103" t="s">
        <v>5</v>
      </c>
      <c r="BK171" s="129">
        <f>ROUND(I171*H171,2)</f>
        <v>0</v>
      </c>
      <c r="BL171" s="103" t="s">
        <v>129</v>
      </c>
      <c r="BM171" s="128" t="s">
        <v>1740</v>
      </c>
    </row>
    <row r="172" spans="2:65" s="2" customFormat="1">
      <c r="B172" s="3"/>
      <c r="D172" s="127" t="s">
        <v>112</v>
      </c>
      <c r="F172" s="126" t="s">
        <v>1739</v>
      </c>
      <c r="I172" s="122"/>
      <c r="L172" s="3"/>
      <c r="M172" s="125"/>
      <c r="T172" s="62"/>
      <c r="AT172" s="103" t="s">
        <v>112</v>
      </c>
      <c r="AU172" s="103" t="s">
        <v>0</v>
      </c>
    </row>
    <row r="173" spans="2:65" s="2" customFormat="1" ht="162">
      <c r="B173" s="3"/>
      <c r="D173" s="127" t="s">
        <v>233</v>
      </c>
      <c r="F173" s="174" t="s">
        <v>1738</v>
      </c>
      <c r="I173" s="122"/>
      <c r="L173" s="3"/>
      <c r="M173" s="125"/>
      <c r="T173" s="62"/>
      <c r="AT173" s="103" t="s">
        <v>233</v>
      </c>
      <c r="AU173" s="103" t="s">
        <v>0</v>
      </c>
    </row>
    <row r="174" spans="2:65" s="2" customFormat="1" ht="21.75" customHeight="1">
      <c r="B174" s="3"/>
      <c r="C174" s="141" t="s">
        <v>661</v>
      </c>
      <c r="D174" s="141" t="s">
        <v>117</v>
      </c>
      <c r="E174" s="140" t="s">
        <v>1737</v>
      </c>
      <c r="F174" s="139" t="s">
        <v>1735</v>
      </c>
      <c r="G174" s="138" t="s">
        <v>172</v>
      </c>
      <c r="H174" s="137">
        <v>1</v>
      </c>
      <c r="I174" s="136"/>
      <c r="J174" s="135">
        <f>ROUND(I174*H174,2)</f>
        <v>0</v>
      </c>
      <c r="K174" s="134"/>
      <c r="L174" s="3"/>
      <c r="M174" s="133" t="s">
        <v>1</v>
      </c>
      <c r="N174" s="132" t="s">
        <v>74</v>
      </c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0">
        <f>S174*H174</f>
        <v>0</v>
      </c>
      <c r="AR174" s="128" t="s">
        <v>129</v>
      </c>
      <c r="AT174" s="128" t="s">
        <v>117</v>
      </c>
      <c r="AU174" s="128" t="s">
        <v>0</v>
      </c>
      <c r="AY174" s="103" t="s">
        <v>116</v>
      </c>
      <c r="BE174" s="129">
        <f>IF(N174="základní",J174,0)</f>
        <v>0</v>
      </c>
      <c r="BF174" s="129">
        <f>IF(N174="snížená",J174,0)</f>
        <v>0</v>
      </c>
      <c r="BG174" s="129">
        <f>IF(N174="zákl. přenesená",J174,0)</f>
        <v>0</v>
      </c>
      <c r="BH174" s="129">
        <f>IF(N174="sníž. přenesená",J174,0)</f>
        <v>0</v>
      </c>
      <c r="BI174" s="129">
        <f>IF(N174="nulová",J174,0)</f>
        <v>0</v>
      </c>
      <c r="BJ174" s="103" t="s">
        <v>5</v>
      </c>
      <c r="BK174" s="129">
        <f>ROUND(I174*H174,2)</f>
        <v>0</v>
      </c>
      <c r="BL174" s="103" t="s">
        <v>129</v>
      </c>
      <c r="BM174" s="128" t="s">
        <v>1736</v>
      </c>
    </row>
    <row r="175" spans="2:65" s="2" customFormat="1">
      <c r="B175" s="3"/>
      <c r="D175" s="127" t="s">
        <v>112</v>
      </c>
      <c r="F175" s="126" t="s">
        <v>1735</v>
      </c>
      <c r="I175" s="122"/>
      <c r="L175" s="3"/>
      <c r="M175" s="125"/>
      <c r="T175" s="62"/>
      <c r="AT175" s="103" t="s">
        <v>112</v>
      </c>
      <c r="AU175" s="103" t="s">
        <v>0</v>
      </c>
    </row>
    <row r="176" spans="2:65" s="2" customFormat="1" ht="72">
      <c r="B176" s="3"/>
      <c r="D176" s="127" t="s">
        <v>233</v>
      </c>
      <c r="F176" s="174" t="s">
        <v>1734</v>
      </c>
      <c r="I176" s="122"/>
      <c r="L176" s="3"/>
      <c r="M176" s="125"/>
      <c r="T176" s="62"/>
      <c r="AT176" s="103" t="s">
        <v>233</v>
      </c>
      <c r="AU176" s="103" t="s">
        <v>0</v>
      </c>
    </row>
    <row r="177" spans="2:65" s="2" customFormat="1" ht="16.5" customHeight="1">
      <c r="B177" s="3"/>
      <c r="C177" s="141" t="s">
        <v>653</v>
      </c>
      <c r="D177" s="141" t="s">
        <v>117</v>
      </c>
      <c r="E177" s="140" t="s">
        <v>1733</v>
      </c>
      <c r="F177" s="139" t="s">
        <v>1731</v>
      </c>
      <c r="G177" s="138" t="s">
        <v>172</v>
      </c>
      <c r="H177" s="137">
        <v>1</v>
      </c>
      <c r="I177" s="136"/>
      <c r="J177" s="135">
        <f>ROUND(I177*H177,2)</f>
        <v>0</v>
      </c>
      <c r="K177" s="134"/>
      <c r="L177" s="3"/>
      <c r="M177" s="133" t="s">
        <v>1</v>
      </c>
      <c r="N177" s="132" t="s">
        <v>74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0">
        <f>S177*H177</f>
        <v>0</v>
      </c>
      <c r="AR177" s="128" t="s">
        <v>1728</v>
      </c>
      <c r="AT177" s="128" t="s">
        <v>117</v>
      </c>
      <c r="AU177" s="128" t="s">
        <v>0</v>
      </c>
      <c r="AY177" s="103" t="s">
        <v>116</v>
      </c>
      <c r="BE177" s="129">
        <f>IF(N177="základní",J177,0)</f>
        <v>0</v>
      </c>
      <c r="BF177" s="129">
        <f>IF(N177="snížená",J177,0)</f>
        <v>0</v>
      </c>
      <c r="BG177" s="129">
        <f>IF(N177="zákl. přenesená",J177,0)</f>
        <v>0</v>
      </c>
      <c r="BH177" s="129">
        <f>IF(N177="sníž. přenesená",J177,0)</f>
        <v>0</v>
      </c>
      <c r="BI177" s="129">
        <f>IF(N177="nulová",J177,0)</f>
        <v>0</v>
      </c>
      <c r="BJ177" s="103" t="s">
        <v>5</v>
      </c>
      <c r="BK177" s="129">
        <f>ROUND(I177*H177,2)</f>
        <v>0</v>
      </c>
      <c r="BL177" s="103" t="s">
        <v>1728</v>
      </c>
      <c r="BM177" s="128" t="s">
        <v>1732</v>
      </c>
    </row>
    <row r="178" spans="2:65" s="2" customFormat="1">
      <c r="B178" s="3"/>
      <c r="D178" s="127" t="s">
        <v>112</v>
      </c>
      <c r="F178" s="126" t="s">
        <v>1731</v>
      </c>
      <c r="I178" s="122"/>
      <c r="L178" s="3"/>
      <c r="M178" s="125"/>
      <c r="T178" s="62"/>
      <c r="AT178" s="103" t="s">
        <v>112</v>
      </c>
      <c r="AU178" s="103" t="s">
        <v>0</v>
      </c>
    </row>
    <row r="179" spans="2:65" s="2" customFormat="1" ht="45">
      <c r="B179" s="3"/>
      <c r="D179" s="127" t="s">
        <v>233</v>
      </c>
      <c r="F179" s="174" t="s">
        <v>1730</v>
      </c>
      <c r="I179" s="122"/>
      <c r="L179" s="3"/>
      <c r="M179" s="125"/>
      <c r="T179" s="62"/>
      <c r="AT179" s="103" t="s">
        <v>233</v>
      </c>
      <c r="AU179" s="103" t="s">
        <v>0</v>
      </c>
    </row>
    <row r="180" spans="2:65" s="2" customFormat="1" ht="16.5" customHeight="1">
      <c r="B180" s="3"/>
      <c r="C180" s="141" t="s">
        <v>642</v>
      </c>
      <c r="D180" s="141" t="s">
        <v>117</v>
      </c>
      <c r="E180" s="140" t="s">
        <v>1729</v>
      </c>
      <c r="F180" s="139" t="s">
        <v>1726</v>
      </c>
      <c r="G180" s="138" t="s">
        <v>172</v>
      </c>
      <c r="H180" s="137">
        <v>1</v>
      </c>
      <c r="I180" s="136"/>
      <c r="J180" s="135">
        <f>ROUND(I180*H180,2)</f>
        <v>0</v>
      </c>
      <c r="K180" s="134"/>
      <c r="L180" s="3"/>
      <c r="M180" s="133" t="s">
        <v>1</v>
      </c>
      <c r="N180" s="132" t="s">
        <v>74</v>
      </c>
      <c r="P180" s="131">
        <f>O180*H180</f>
        <v>0</v>
      </c>
      <c r="Q180" s="131">
        <v>0</v>
      </c>
      <c r="R180" s="131">
        <f>Q180*H180</f>
        <v>0</v>
      </c>
      <c r="S180" s="131">
        <v>0</v>
      </c>
      <c r="T180" s="130">
        <f>S180*H180</f>
        <v>0</v>
      </c>
      <c r="AR180" s="128" t="s">
        <v>1728</v>
      </c>
      <c r="AT180" s="128" t="s">
        <v>117</v>
      </c>
      <c r="AU180" s="128" t="s">
        <v>0</v>
      </c>
      <c r="AY180" s="103" t="s">
        <v>116</v>
      </c>
      <c r="BE180" s="129">
        <f>IF(N180="základní",J180,0)</f>
        <v>0</v>
      </c>
      <c r="BF180" s="129">
        <f>IF(N180="snížená",J180,0)</f>
        <v>0</v>
      </c>
      <c r="BG180" s="129">
        <f>IF(N180="zákl. přenesená",J180,0)</f>
        <v>0</v>
      </c>
      <c r="BH180" s="129">
        <f>IF(N180="sníž. přenesená",J180,0)</f>
        <v>0</v>
      </c>
      <c r="BI180" s="129">
        <f>IF(N180="nulová",J180,0)</f>
        <v>0</v>
      </c>
      <c r="BJ180" s="103" t="s">
        <v>5</v>
      </c>
      <c r="BK180" s="129">
        <f>ROUND(I180*H180,2)</f>
        <v>0</v>
      </c>
      <c r="BL180" s="103" t="s">
        <v>1728</v>
      </c>
      <c r="BM180" s="128" t="s">
        <v>1727</v>
      </c>
    </row>
    <row r="181" spans="2:65" s="2" customFormat="1">
      <c r="B181" s="3"/>
      <c r="D181" s="127" t="s">
        <v>112</v>
      </c>
      <c r="F181" s="126" t="s">
        <v>1726</v>
      </c>
      <c r="I181" s="122"/>
      <c r="L181" s="3"/>
      <c r="M181" s="125"/>
      <c r="T181" s="62"/>
      <c r="AT181" s="103" t="s">
        <v>112</v>
      </c>
      <c r="AU181" s="103" t="s">
        <v>0</v>
      </c>
    </row>
    <row r="182" spans="2:65" s="142" customFormat="1" ht="22.8" customHeight="1">
      <c r="B182" s="149"/>
      <c r="D182" s="144" t="s">
        <v>34</v>
      </c>
      <c r="E182" s="152" t="s">
        <v>1725</v>
      </c>
      <c r="F182" s="152" t="s">
        <v>1482</v>
      </c>
      <c r="I182" s="151"/>
      <c r="J182" s="150">
        <f>BK182</f>
        <v>0</v>
      </c>
      <c r="L182" s="149"/>
      <c r="M182" s="148"/>
      <c r="P182" s="147">
        <f>SUM(P183:P202)</f>
        <v>0</v>
      </c>
      <c r="R182" s="147">
        <f>SUM(R183:R202)</f>
        <v>0</v>
      </c>
      <c r="T182" s="146">
        <f>SUM(T183:T202)</f>
        <v>0</v>
      </c>
      <c r="AR182" s="144" t="s">
        <v>432</v>
      </c>
      <c r="AT182" s="145" t="s">
        <v>34</v>
      </c>
      <c r="AU182" s="145" t="s">
        <v>5</v>
      </c>
      <c r="AY182" s="144" t="s">
        <v>116</v>
      </c>
      <c r="BK182" s="143">
        <f>SUM(BK183:BK202)</f>
        <v>0</v>
      </c>
    </row>
    <row r="183" spans="2:65" s="2" customFormat="1" ht="16.5" customHeight="1">
      <c r="B183" s="3"/>
      <c r="C183" s="141" t="s">
        <v>633</v>
      </c>
      <c r="D183" s="141" t="s">
        <v>117</v>
      </c>
      <c r="E183" s="140" t="s">
        <v>1724</v>
      </c>
      <c r="F183" s="139" t="s">
        <v>1722</v>
      </c>
      <c r="G183" s="138" t="s">
        <v>172</v>
      </c>
      <c r="H183" s="137">
        <v>1</v>
      </c>
      <c r="I183" s="136"/>
      <c r="J183" s="135">
        <f>ROUND(I183*H183,2)</f>
        <v>0</v>
      </c>
      <c r="K183" s="134"/>
      <c r="L183" s="3"/>
      <c r="M183" s="133" t="s">
        <v>1</v>
      </c>
      <c r="N183" s="132" t="s">
        <v>74</v>
      </c>
      <c r="P183" s="131">
        <f>O183*H183</f>
        <v>0</v>
      </c>
      <c r="Q183" s="131">
        <v>0</v>
      </c>
      <c r="R183" s="131">
        <f>Q183*H183</f>
        <v>0</v>
      </c>
      <c r="S183" s="131">
        <v>0</v>
      </c>
      <c r="T183" s="130">
        <f>S183*H183</f>
        <v>0</v>
      </c>
      <c r="AR183" s="128" t="s">
        <v>129</v>
      </c>
      <c r="AT183" s="128" t="s">
        <v>117</v>
      </c>
      <c r="AU183" s="128" t="s">
        <v>0</v>
      </c>
      <c r="AY183" s="103" t="s">
        <v>116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103" t="s">
        <v>5</v>
      </c>
      <c r="BK183" s="129">
        <f>ROUND(I183*H183,2)</f>
        <v>0</v>
      </c>
      <c r="BL183" s="103" t="s">
        <v>129</v>
      </c>
      <c r="BM183" s="128" t="s">
        <v>1723</v>
      </c>
    </row>
    <row r="184" spans="2:65" s="2" customFormat="1">
      <c r="B184" s="3"/>
      <c r="D184" s="127" t="s">
        <v>112</v>
      </c>
      <c r="F184" s="126" t="s">
        <v>1722</v>
      </c>
      <c r="I184" s="122"/>
      <c r="L184" s="3"/>
      <c r="M184" s="125"/>
      <c r="T184" s="62"/>
      <c r="AT184" s="103" t="s">
        <v>112</v>
      </c>
      <c r="AU184" s="103" t="s">
        <v>0</v>
      </c>
    </row>
    <row r="185" spans="2:65" s="2" customFormat="1" ht="108">
      <c r="B185" s="3"/>
      <c r="D185" s="127" t="s">
        <v>233</v>
      </c>
      <c r="F185" s="174" t="s">
        <v>1721</v>
      </c>
      <c r="I185" s="122"/>
      <c r="L185" s="3"/>
      <c r="M185" s="125"/>
      <c r="T185" s="62"/>
      <c r="AT185" s="103" t="s">
        <v>233</v>
      </c>
      <c r="AU185" s="103" t="s">
        <v>0</v>
      </c>
    </row>
    <row r="186" spans="2:65" s="2" customFormat="1" ht="16.5" customHeight="1">
      <c r="B186" s="3"/>
      <c r="C186" s="141" t="s">
        <v>626</v>
      </c>
      <c r="D186" s="141" t="s">
        <v>117</v>
      </c>
      <c r="E186" s="140" t="s">
        <v>1720</v>
      </c>
      <c r="F186" s="139" t="s">
        <v>1718</v>
      </c>
      <c r="G186" s="138" t="s">
        <v>172</v>
      </c>
      <c r="H186" s="137">
        <v>1</v>
      </c>
      <c r="I186" s="136"/>
      <c r="J186" s="135">
        <f>ROUND(I186*H186,2)</f>
        <v>0</v>
      </c>
      <c r="K186" s="134"/>
      <c r="L186" s="3"/>
      <c r="M186" s="133" t="s">
        <v>1</v>
      </c>
      <c r="N186" s="132" t="s">
        <v>74</v>
      </c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0">
        <f>S186*H186</f>
        <v>0</v>
      </c>
      <c r="AR186" s="128" t="s">
        <v>129</v>
      </c>
      <c r="AT186" s="128" t="s">
        <v>117</v>
      </c>
      <c r="AU186" s="128" t="s">
        <v>0</v>
      </c>
      <c r="AY186" s="103" t="s">
        <v>116</v>
      </c>
      <c r="BE186" s="129">
        <f>IF(N186="základní",J186,0)</f>
        <v>0</v>
      </c>
      <c r="BF186" s="129">
        <f>IF(N186="snížená",J186,0)</f>
        <v>0</v>
      </c>
      <c r="BG186" s="129">
        <f>IF(N186="zákl. přenesená",J186,0)</f>
        <v>0</v>
      </c>
      <c r="BH186" s="129">
        <f>IF(N186="sníž. přenesená",J186,0)</f>
        <v>0</v>
      </c>
      <c r="BI186" s="129">
        <f>IF(N186="nulová",J186,0)</f>
        <v>0</v>
      </c>
      <c r="BJ186" s="103" t="s">
        <v>5</v>
      </c>
      <c r="BK186" s="129">
        <f>ROUND(I186*H186,2)</f>
        <v>0</v>
      </c>
      <c r="BL186" s="103" t="s">
        <v>129</v>
      </c>
      <c r="BM186" s="128" t="s">
        <v>1719</v>
      </c>
    </row>
    <row r="187" spans="2:65" s="2" customFormat="1">
      <c r="B187" s="3"/>
      <c r="D187" s="127" t="s">
        <v>112</v>
      </c>
      <c r="F187" s="126" t="s">
        <v>1718</v>
      </c>
      <c r="I187" s="122"/>
      <c r="L187" s="3"/>
      <c r="M187" s="125"/>
      <c r="T187" s="62"/>
      <c r="AT187" s="103" t="s">
        <v>112</v>
      </c>
      <c r="AU187" s="103" t="s">
        <v>0</v>
      </c>
    </row>
    <row r="188" spans="2:65" s="2" customFormat="1" ht="54">
      <c r="B188" s="3"/>
      <c r="D188" s="127" t="s">
        <v>233</v>
      </c>
      <c r="F188" s="174" t="s">
        <v>1717</v>
      </c>
      <c r="I188" s="122"/>
      <c r="L188" s="3"/>
      <c r="M188" s="125"/>
      <c r="T188" s="62"/>
      <c r="AT188" s="103" t="s">
        <v>233</v>
      </c>
      <c r="AU188" s="103" t="s">
        <v>0</v>
      </c>
    </row>
    <row r="189" spans="2:65" s="2" customFormat="1" ht="24.15" customHeight="1">
      <c r="B189" s="3"/>
      <c r="C189" s="141" t="s">
        <v>620</v>
      </c>
      <c r="D189" s="141" t="s">
        <v>117</v>
      </c>
      <c r="E189" s="140" t="s">
        <v>1716</v>
      </c>
      <c r="F189" s="139" t="s">
        <v>1714</v>
      </c>
      <c r="G189" s="138" t="s">
        <v>172</v>
      </c>
      <c r="H189" s="137">
        <v>1</v>
      </c>
      <c r="I189" s="136"/>
      <c r="J189" s="135">
        <f>ROUND(I189*H189,2)</f>
        <v>0</v>
      </c>
      <c r="K189" s="134"/>
      <c r="L189" s="3"/>
      <c r="M189" s="133" t="s">
        <v>1</v>
      </c>
      <c r="N189" s="132" t="s">
        <v>74</v>
      </c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0">
        <f>S189*H189</f>
        <v>0</v>
      </c>
      <c r="AR189" s="128" t="s">
        <v>129</v>
      </c>
      <c r="AT189" s="128" t="s">
        <v>117</v>
      </c>
      <c r="AU189" s="128" t="s">
        <v>0</v>
      </c>
      <c r="AY189" s="103" t="s">
        <v>116</v>
      </c>
      <c r="BE189" s="129">
        <f>IF(N189="základní",J189,0)</f>
        <v>0</v>
      </c>
      <c r="BF189" s="129">
        <f>IF(N189="snížená",J189,0)</f>
        <v>0</v>
      </c>
      <c r="BG189" s="129">
        <f>IF(N189="zákl. přenesená",J189,0)</f>
        <v>0</v>
      </c>
      <c r="BH189" s="129">
        <f>IF(N189="sníž. přenesená",J189,0)</f>
        <v>0</v>
      </c>
      <c r="BI189" s="129">
        <f>IF(N189="nulová",J189,0)</f>
        <v>0</v>
      </c>
      <c r="BJ189" s="103" t="s">
        <v>5</v>
      </c>
      <c r="BK189" s="129">
        <f>ROUND(I189*H189,2)</f>
        <v>0</v>
      </c>
      <c r="BL189" s="103" t="s">
        <v>129</v>
      </c>
      <c r="BM189" s="128" t="s">
        <v>1715</v>
      </c>
    </row>
    <row r="190" spans="2:65" s="2" customFormat="1" ht="17.399999999999999">
      <c r="B190" s="3"/>
      <c r="D190" s="127" t="s">
        <v>112</v>
      </c>
      <c r="F190" s="126" t="s">
        <v>1714</v>
      </c>
      <c r="I190" s="122"/>
      <c r="L190" s="3"/>
      <c r="M190" s="125"/>
      <c r="T190" s="62"/>
      <c r="AT190" s="103" t="s">
        <v>112</v>
      </c>
      <c r="AU190" s="103" t="s">
        <v>0</v>
      </c>
    </row>
    <row r="191" spans="2:65" s="2" customFormat="1" ht="99">
      <c r="B191" s="3"/>
      <c r="D191" s="127" t="s">
        <v>233</v>
      </c>
      <c r="F191" s="174" t="s">
        <v>1713</v>
      </c>
      <c r="I191" s="122"/>
      <c r="L191" s="3"/>
      <c r="M191" s="125"/>
      <c r="T191" s="62"/>
      <c r="AT191" s="103" t="s">
        <v>233</v>
      </c>
      <c r="AU191" s="103" t="s">
        <v>0</v>
      </c>
    </row>
    <row r="192" spans="2:65" s="2" customFormat="1" ht="16.5" customHeight="1">
      <c r="B192" s="3"/>
      <c r="C192" s="141" t="s">
        <v>609</v>
      </c>
      <c r="D192" s="141" t="s">
        <v>117</v>
      </c>
      <c r="E192" s="140" t="s">
        <v>1712</v>
      </c>
      <c r="F192" s="139" t="s">
        <v>1710</v>
      </c>
      <c r="G192" s="138" t="s">
        <v>172</v>
      </c>
      <c r="H192" s="137">
        <v>1</v>
      </c>
      <c r="I192" s="136"/>
      <c r="J192" s="135">
        <f>ROUND(I192*H192,2)</f>
        <v>0</v>
      </c>
      <c r="K192" s="134"/>
      <c r="L192" s="3"/>
      <c r="M192" s="133" t="s">
        <v>1</v>
      </c>
      <c r="N192" s="132" t="s">
        <v>74</v>
      </c>
      <c r="P192" s="131">
        <f>O192*H192</f>
        <v>0</v>
      </c>
      <c r="Q192" s="131">
        <v>0</v>
      </c>
      <c r="R192" s="131">
        <f>Q192*H192</f>
        <v>0</v>
      </c>
      <c r="S192" s="131">
        <v>0</v>
      </c>
      <c r="T192" s="130">
        <f>S192*H192</f>
        <v>0</v>
      </c>
      <c r="AR192" s="128" t="s">
        <v>129</v>
      </c>
      <c r="AT192" s="128" t="s">
        <v>117</v>
      </c>
      <c r="AU192" s="128" t="s">
        <v>0</v>
      </c>
      <c r="AY192" s="103" t="s">
        <v>116</v>
      </c>
      <c r="BE192" s="129">
        <f>IF(N192="základní",J192,0)</f>
        <v>0</v>
      </c>
      <c r="BF192" s="129">
        <f>IF(N192="snížená",J192,0)</f>
        <v>0</v>
      </c>
      <c r="BG192" s="129">
        <f>IF(N192="zákl. přenesená",J192,0)</f>
        <v>0</v>
      </c>
      <c r="BH192" s="129">
        <f>IF(N192="sníž. přenesená",J192,0)</f>
        <v>0</v>
      </c>
      <c r="BI192" s="129">
        <f>IF(N192="nulová",J192,0)</f>
        <v>0</v>
      </c>
      <c r="BJ192" s="103" t="s">
        <v>5</v>
      </c>
      <c r="BK192" s="129">
        <f>ROUND(I192*H192,2)</f>
        <v>0</v>
      </c>
      <c r="BL192" s="103" t="s">
        <v>129</v>
      </c>
      <c r="BM192" s="128" t="s">
        <v>1711</v>
      </c>
    </row>
    <row r="193" spans="2:65" s="2" customFormat="1">
      <c r="B193" s="3"/>
      <c r="D193" s="127" t="s">
        <v>112</v>
      </c>
      <c r="F193" s="126" t="s">
        <v>1710</v>
      </c>
      <c r="I193" s="122"/>
      <c r="L193" s="3"/>
      <c r="M193" s="125"/>
      <c r="T193" s="62"/>
      <c r="AT193" s="103" t="s">
        <v>112</v>
      </c>
      <c r="AU193" s="103" t="s">
        <v>0</v>
      </c>
    </row>
    <row r="194" spans="2:65" s="2" customFormat="1" ht="45">
      <c r="B194" s="3"/>
      <c r="D194" s="127" t="s">
        <v>233</v>
      </c>
      <c r="F194" s="174" t="s">
        <v>1709</v>
      </c>
      <c r="I194" s="122"/>
      <c r="L194" s="3"/>
      <c r="M194" s="125"/>
      <c r="T194" s="62"/>
      <c r="AT194" s="103" t="s">
        <v>233</v>
      </c>
      <c r="AU194" s="103" t="s">
        <v>0</v>
      </c>
    </row>
    <row r="195" spans="2:65" s="2" customFormat="1" ht="16.5" customHeight="1">
      <c r="B195" s="3"/>
      <c r="C195" s="141" t="s">
        <v>601</v>
      </c>
      <c r="D195" s="141" t="s">
        <v>117</v>
      </c>
      <c r="E195" s="140" t="s">
        <v>1708</v>
      </c>
      <c r="F195" s="139" t="s">
        <v>1706</v>
      </c>
      <c r="G195" s="138" t="s">
        <v>172</v>
      </c>
      <c r="H195" s="137">
        <v>1</v>
      </c>
      <c r="I195" s="136"/>
      <c r="J195" s="135">
        <f>ROUND(I195*H195,2)</f>
        <v>0</v>
      </c>
      <c r="K195" s="134"/>
      <c r="L195" s="3"/>
      <c r="M195" s="133" t="s">
        <v>1</v>
      </c>
      <c r="N195" s="132" t="s">
        <v>74</v>
      </c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0">
        <f>S195*H195</f>
        <v>0</v>
      </c>
      <c r="AR195" s="128" t="s">
        <v>129</v>
      </c>
      <c r="AT195" s="128" t="s">
        <v>117</v>
      </c>
      <c r="AU195" s="128" t="s">
        <v>0</v>
      </c>
      <c r="AY195" s="103" t="s">
        <v>116</v>
      </c>
      <c r="BE195" s="129">
        <f>IF(N195="základní",J195,0)</f>
        <v>0</v>
      </c>
      <c r="BF195" s="129">
        <f>IF(N195="snížená",J195,0)</f>
        <v>0</v>
      </c>
      <c r="BG195" s="129">
        <f>IF(N195="zákl. přenesená",J195,0)</f>
        <v>0</v>
      </c>
      <c r="BH195" s="129">
        <f>IF(N195="sníž. přenesená",J195,0)</f>
        <v>0</v>
      </c>
      <c r="BI195" s="129">
        <f>IF(N195="nulová",J195,0)</f>
        <v>0</v>
      </c>
      <c r="BJ195" s="103" t="s">
        <v>5</v>
      </c>
      <c r="BK195" s="129">
        <f>ROUND(I195*H195,2)</f>
        <v>0</v>
      </c>
      <c r="BL195" s="103" t="s">
        <v>129</v>
      </c>
      <c r="BM195" s="128" t="s">
        <v>1707</v>
      </c>
    </row>
    <row r="196" spans="2:65" s="2" customFormat="1">
      <c r="B196" s="3"/>
      <c r="D196" s="127" t="s">
        <v>112</v>
      </c>
      <c r="F196" s="126" t="s">
        <v>1706</v>
      </c>
      <c r="I196" s="122"/>
      <c r="L196" s="3"/>
      <c r="M196" s="125"/>
      <c r="T196" s="62"/>
      <c r="AT196" s="103" t="s">
        <v>112</v>
      </c>
      <c r="AU196" s="103" t="s">
        <v>0</v>
      </c>
    </row>
    <row r="197" spans="2:65" s="2" customFormat="1" ht="27">
      <c r="B197" s="3"/>
      <c r="D197" s="127" t="s">
        <v>233</v>
      </c>
      <c r="F197" s="174" t="s">
        <v>1705</v>
      </c>
      <c r="I197" s="122"/>
      <c r="L197" s="3"/>
      <c r="M197" s="125"/>
      <c r="T197" s="62"/>
      <c r="AT197" s="103" t="s">
        <v>233</v>
      </c>
      <c r="AU197" s="103" t="s">
        <v>0</v>
      </c>
    </row>
    <row r="198" spans="2:65" s="2" customFormat="1" ht="16.5" customHeight="1">
      <c r="B198" s="3"/>
      <c r="C198" s="141" t="s">
        <v>591</v>
      </c>
      <c r="D198" s="141" t="s">
        <v>117</v>
      </c>
      <c r="E198" s="140" t="s">
        <v>1704</v>
      </c>
      <c r="F198" s="139" t="s">
        <v>1702</v>
      </c>
      <c r="G198" s="138" t="s">
        <v>172</v>
      </c>
      <c r="H198" s="137">
        <v>1</v>
      </c>
      <c r="I198" s="136"/>
      <c r="J198" s="135">
        <f>ROUND(I198*H198,2)</f>
        <v>0</v>
      </c>
      <c r="K198" s="134"/>
      <c r="L198" s="3"/>
      <c r="M198" s="133" t="s">
        <v>1</v>
      </c>
      <c r="N198" s="132" t="s">
        <v>74</v>
      </c>
      <c r="P198" s="131">
        <f>O198*H198</f>
        <v>0</v>
      </c>
      <c r="Q198" s="131">
        <v>0</v>
      </c>
      <c r="R198" s="131">
        <f>Q198*H198</f>
        <v>0</v>
      </c>
      <c r="S198" s="131">
        <v>0</v>
      </c>
      <c r="T198" s="130">
        <f>S198*H198</f>
        <v>0</v>
      </c>
      <c r="AR198" s="128" t="s">
        <v>129</v>
      </c>
      <c r="AT198" s="128" t="s">
        <v>117</v>
      </c>
      <c r="AU198" s="128" t="s">
        <v>0</v>
      </c>
      <c r="AY198" s="103" t="s">
        <v>116</v>
      </c>
      <c r="BE198" s="129">
        <f>IF(N198="základní",J198,0)</f>
        <v>0</v>
      </c>
      <c r="BF198" s="129">
        <f>IF(N198="snížená",J198,0)</f>
        <v>0</v>
      </c>
      <c r="BG198" s="129">
        <f>IF(N198="zákl. přenesená",J198,0)</f>
        <v>0</v>
      </c>
      <c r="BH198" s="129">
        <f>IF(N198="sníž. přenesená",J198,0)</f>
        <v>0</v>
      </c>
      <c r="BI198" s="129">
        <f>IF(N198="nulová",J198,0)</f>
        <v>0</v>
      </c>
      <c r="BJ198" s="103" t="s">
        <v>5</v>
      </c>
      <c r="BK198" s="129">
        <f>ROUND(I198*H198,2)</f>
        <v>0</v>
      </c>
      <c r="BL198" s="103" t="s">
        <v>129</v>
      </c>
      <c r="BM198" s="128" t="s">
        <v>1703</v>
      </c>
    </row>
    <row r="199" spans="2:65" s="2" customFormat="1">
      <c r="B199" s="3"/>
      <c r="D199" s="127" t="s">
        <v>112</v>
      </c>
      <c r="F199" s="126" t="s">
        <v>1702</v>
      </c>
      <c r="I199" s="122"/>
      <c r="L199" s="3"/>
      <c r="M199" s="125"/>
      <c r="T199" s="62"/>
      <c r="AT199" s="103" t="s">
        <v>112</v>
      </c>
      <c r="AU199" s="103" t="s">
        <v>0</v>
      </c>
    </row>
    <row r="200" spans="2:65" s="2" customFormat="1" ht="45">
      <c r="B200" s="3"/>
      <c r="D200" s="127" t="s">
        <v>233</v>
      </c>
      <c r="F200" s="174" t="s">
        <v>1701</v>
      </c>
      <c r="I200" s="122"/>
      <c r="L200" s="3"/>
      <c r="M200" s="125"/>
      <c r="T200" s="62"/>
      <c r="AT200" s="103" t="s">
        <v>233</v>
      </c>
      <c r="AU200" s="103" t="s">
        <v>0</v>
      </c>
    </row>
    <row r="201" spans="2:65" s="2" customFormat="1" ht="24.15" customHeight="1">
      <c r="B201" s="3"/>
      <c r="C201" s="141" t="s">
        <v>581</v>
      </c>
      <c r="D201" s="141" t="s">
        <v>117</v>
      </c>
      <c r="E201" s="140" t="s">
        <v>1700</v>
      </c>
      <c r="F201" s="139" t="s">
        <v>1698</v>
      </c>
      <c r="G201" s="138" t="s">
        <v>172</v>
      </c>
      <c r="H201" s="137">
        <v>1</v>
      </c>
      <c r="I201" s="136"/>
      <c r="J201" s="135">
        <f>ROUND(I201*H201,2)</f>
        <v>0</v>
      </c>
      <c r="K201" s="134"/>
      <c r="L201" s="3"/>
      <c r="M201" s="133" t="s">
        <v>1</v>
      </c>
      <c r="N201" s="132" t="s">
        <v>74</v>
      </c>
      <c r="P201" s="131">
        <f>O201*H201</f>
        <v>0</v>
      </c>
      <c r="Q201" s="131">
        <v>0</v>
      </c>
      <c r="R201" s="131">
        <f>Q201*H201</f>
        <v>0</v>
      </c>
      <c r="S201" s="131">
        <v>0</v>
      </c>
      <c r="T201" s="130">
        <f>S201*H201</f>
        <v>0</v>
      </c>
      <c r="AR201" s="128" t="s">
        <v>129</v>
      </c>
      <c r="AT201" s="128" t="s">
        <v>117</v>
      </c>
      <c r="AU201" s="128" t="s">
        <v>0</v>
      </c>
      <c r="AY201" s="103" t="s">
        <v>116</v>
      </c>
      <c r="BE201" s="129">
        <f>IF(N201="základní",J201,0)</f>
        <v>0</v>
      </c>
      <c r="BF201" s="129">
        <f>IF(N201="snížená",J201,0)</f>
        <v>0</v>
      </c>
      <c r="BG201" s="129">
        <f>IF(N201="zákl. přenesená",J201,0)</f>
        <v>0</v>
      </c>
      <c r="BH201" s="129">
        <f>IF(N201="sníž. přenesená",J201,0)</f>
        <v>0</v>
      </c>
      <c r="BI201" s="129">
        <f>IF(N201="nulová",J201,0)</f>
        <v>0</v>
      </c>
      <c r="BJ201" s="103" t="s">
        <v>5</v>
      </c>
      <c r="BK201" s="129">
        <f>ROUND(I201*H201,2)</f>
        <v>0</v>
      </c>
      <c r="BL201" s="103" t="s">
        <v>129</v>
      </c>
      <c r="BM201" s="128" t="s">
        <v>1699</v>
      </c>
    </row>
    <row r="202" spans="2:65" s="2" customFormat="1" ht="17.399999999999999">
      <c r="B202" s="3"/>
      <c r="D202" s="127" t="s">
        <v>112</v>
      </c>
      <c r="F202" s="126" t="s">
        <v>1698</v>
      </c>
      <c r="I202" s="122"/>
      <c r="L202" s="3"/>
      <c r="M202" s="121"/>
      <c r="N202" s="120"/>
      <c r="O202" s="120"/>
      <c r="P202" s="120"/>
      <c r="Q202" s="120"/>
      <c r="R202" s="120"/>
      <c r="S202" s="120"/>
      <c r="T202" s="119"/>
      <c r="AT202" s="103" t="s">
        <v>112</v>
      </c>
      <c r="AU202" s="103" t="s">
        <v>0</v>
      </c>
    </row>
    <row r="203" spans="2:65" s="2" customFormat="1" ht="7" customHeight="1">
      <c r="B203" s="5"/>
      <c r="C203" s="4"/>
      <c r="D203" s="4"/>
      <c r="E203" s="4"/>
      <c r="F203" s="4"/>
      <c r="G203" s="4"/>
      <c r="H203" s="4"/>
      <c r="I203" s="4"/>
      <c r="J203" s="4"/>
      <c r="K203" s="4"/>
      <c r="L203" s="3"/>
    </row>
  </sheetData>
  <sheetProtection algorithmName="SHA-512" hashValue="bJePc8pSD7Y/PA8eWozEXqtrn5TxbPlCvcofuBAigrX8a+CkPvJEkqegU+6ovEd6iGvsKWMhRSAEnGnIS5jgdQ==" saltValue="CcqougZNl7X2iA26UUB+iO1Y4boVw29sSJqAsvypqbtujhaUVUbFL/rPDTEzEp78540GCPKG7a5Y44t3Ntj92Q==" spinCount="100000" sheet="1" objects="1" scenarios="1" formatColumns="0" formatRows="0" autoFilter="0"/>
  <autoFilter ref="C84:K202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02" r:id="rId1" xr:uid="{461E1D48-FB6C-4AF5-A040-F5CD03022ABB}"/>
    <hyperlink ref="F106" r:id="rId2" xr:uid="{F63317CF-168B-4494-B8FF-D49B5035FA0A}"/>
    <hyperlink ref="F110" r:id="rId3" xr:uid="{028F32C6-98F7-4C64-8485-0FB7E2916567}"/>
    <hyperlink ref="F122" r:id="rId4" xr:uid="{C3B466EE-23B9-4A70-91C2-DF08FCB546EA}"/>
    <hyperlink ref="F129" r:id="rId5" xr:uid="{E9397109-4B7C-426A-8BA5-EF8E96A29097}"/>
    <hyperlink ref="F136" r:id="rId6" xr:uid="{9791CD87-E9CE-48E7-A95B-07A786AA1BF8}"/>
    <hyperlink ref="F147" r:id="rId7" xr:uid="{CBFF4C29-EA7A-4097-BF72-75860A5B58B4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1.1 - Gravitační splaš...</vt:lpstr>
      <vt:lpstr>SO 1.2 - Čerpací stanice ...</vt:lpstr>
      <vt:lpstr>SO 1.3 - Výtlak splaškový...</vt:lpstr>
      <vt:lpstr>SO 1.K - Obnova komunikac...</vt:lpstr>
      <vt:lpstr>PS 1.1 - Technologická čá...</vt:lpstr>
      <vt:lpstr>PS 1.2 - Elektro technolo...</vt:lpstr>
      <vt:lpstr>SO 3 - Veřejná část kanal...</vt:lpstr>
      <vt:lpstr>OVN - Ostatní a vedlejší ...</vt:lpstr>
      <vt:lpstr>Pokyny pro vyplnění</vt:lpstr>
      <vt:lpstr>'OVN - Ostatní a vedlejší ...'!Názvy_tisku</vt:lpstr>
      <vt:lpstr>'PS 1.1 - Technologická čá...'!Názvy_tisku</vt:lpstr>
      <vt:lpstr>'PS 1.2 - Elektro technolo...'!Názvy_tisku</vt:lpstr>
      <vt:lpstr>'Rekapitulace stavby'!Názvy_tisku</vt:lpstr>
      <vt:lpstr>'SO 1.1 - Gravitační splaš...'!Názvy_tisku</vt:lpstr>
      <vt:lpstr>'SO 1.2 - Čerpací stanice ...'!Názvy_tisku</vt:lpstr>
      <vt:lpstr>'SO 1.3 - Výtlak splaškový...'!Názvy_tisku</vt:lpstr>
      <vt:lpstr>'SO 1.K - Obnova komunikac...'!Názvy_tisku</vt:lpstr>
      <vt:lpstr>'SO 3 - Veřejná část kanal...'!Názvy_tisku</vt:lpstr>
      <vt:lpstr>'OVN - Ostatní a vedlejší ...'!Oblast_tisku</vt:lpstr>
      <vt:lpstr>'Pokyny pro vyplnění'!Oblast_tisku</vt:lpstr>
      <vt:lpstr>'PS 1.1 - Technologická čá...'!Oblast_tisku</vt:lpstr>
      <vt:lpstr>'PS 1.2 - Elektro technolo...'!Oblast_tisku</vt:lpstr>
      <vt:lpstr>'Rekapitulace stavby'!Oblast_tisku</vt:lpstr>
      <vt:lpstr>'SO 1.1 - Gravitační splaš...'!Oblast_tisku</vt:lpstr>
      <vt:lpstr>'SO 1.2 - Čerpací stanice ...'!Oblast_tisku</vt:lpstr>
      <vt:lpstr>'SO 1.3 - Výtlak splaškový...'!Oblast_tisku</vt:lpstr>
      <vt:lpstr>'SO 1.K - Obnova komunikac...'!Oblast_tisku</vt:lpstr>
      <vt:lpstr>'SO 3 - Veřejná část kanal...'!Oblast_tisku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Laksar</dc:creator>
  <cp:lastModifiedBy>Luboš Laksar</cp:lastModifiedBy>
  <dcterms:created xsi:type="dcterms:W3CDTF">2025-12-01T10:16:17Z</dcterms:created>
  <dcterms:modified xsi:type="dcterms:W3CDTF">2025-12-01T10:19:19Z</dcterms:modified>
</cp:coreProperties>
</file>